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3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4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5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6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7.xml" ContentType="application/vnd.openxmlformats-officedocument.drawing+xml"/>
  <Override PartName="/xl/charts/chart27.xml" ContentType="application/vnd.openxmlformats-officedocument.drawingml.chart+xml"/>
  <Override PartName="/xl/drawings/drawing8.xml" ContentType="application/vnd.openxmlformats-officedocument.drawing+xml"/>
  <Override PartName="/xl/charts/chart28.xml" ContentType="application/vnd.openxmlformats-officedocument.drawingml.chart+xml"/>
  <Override PartName="/xl/drawings/drawing9.xml" ContentType="application/vnd.openxmlformats-officedocument.drawing+xml"/>
  <Override PartName="/xl/charts/chart29.xml" ContentType="application/vnd.openxmlformats-officedocument.drawingml.chart+xml"/>
  <Override PartName="/xl/drawings/drawing10.xml" ContentType="application/vnd.openxmlformats-officedocument.drawing+xml"/>
  <Override PartName="/xl/charts/chart30.xml" ContentType="application/vnd.openxmlformats-officedocument.drawingml.chart+xml"/>
  <Override PartName="/xl/drawings/drawing11.xml" ContentType="application/vnd.openxmlformats-officedocument.drawing+xml"/>
  <Override PartName="/xl/charts/chart31.xml" ContentType="application/vnd.openxmlformats-officedocument.drawingml.chart+xml"/>
  <Override PartName="/xl/drawings/drawing12.xml" ContentType="application/vnd.openxmlformats-officedocument.drawing+xml"/>
  <Override PartName="/xl/charts/chart32.xml" ContentType="application/vnd.openxmlformats-officedocument.drawingml.chart+xml"/>
  <Override PartName="/xl/drawings/drawing13.xml" ContentType="application/vnd.openxmlformats-officedocument.drawing+xml"/>
  <Override PartName="/xl/charts/chart33.xml" ContentType="application/vnd.openxmlformats-officedocument.drawingml.chart+xml"/>
  <Override PartName="/xl/drawings/drawing14.xml" ContentType="application/vnd.openxmlformats-officedocument.drawing+xml"/>
  <Override PartName="/xl/charts/chart34.xml" ContentType="application/vnd.openxmlformats-officedocument.drawingml.chart+xml"/>
  <Override PartName="/xl/drawings/drawing15.xml" ContentType="application/vnd.openxmlformats-officedocument.drawing+xml"/>
  <Override PartName="/xl/charts/chart3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0" yWindow="705" windowWidth="18855" windowHeight="7755" tabRatio="825"/>
  </bookViews>
  <sheets>
    <sheet name="Introduction" sheetId="20" r:id="rId1"/>
    <sheet name="IPC" sheetId="6" r:id="rId2"/>
    <sheet name="BW" sheetId="1" r:id="rId3"/>
    <sheet name="miss" sheetId="11" r:id="rId4"/>
    <sheet name="BW conversion" sheetId="18" r:id="rId5"/>
    <sheet name="All cases #1-22" sheetId="17" r:id="rId6"/>
    <sheet name="IPC_w" sheetId="7" r:id="rId7"/>
    <sheet name="BW_w" sheetId="2" r:id="rId8"/>
    <sheet name="miss_w" sheetId="14" r:id="rId9"/>
    <sheet name="IPC_c" sheetId="8" r:id="rId10"/>
    <sheet name="BW_c" sheetId="3" r:id="rId11"/>
    <sheet name="miss_c" sheetId="13" r:id="rId12"/>
    <sheet name="IPC_w_scale" sheetId="9" r:id="rId13"/>
    <sheet name="ipc_c_scale" sheetId="10" r:id="rId14"/>
    <sheet name="BW_w_scale" sheetId="4" r:id="rId15"/>
    <sheet name="BW_c_scale" sheetId="5" r:id="rId16"/>
    <sheet name="name check" sheetId="19" r:id="rId17"/>
  </sheets>
  <calcPr calcId="145621"/>
</workbook>
</file>

<file path=xl/calcChain.xml><?xml version="1.0" encoding="utf-8"?>
<calcChain xmlns="http://schemas.openxmlformats.org/spreadsheetml/2006/main">
  <c r="R32" i="11" l="1"/>
  <c r="U33" i="1"/>
  <c r="AD29" i="1"/>
  <c r="AD30" i="1"/>
  <c r="AD28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4" i="1"/>
  <c r="AD27" i="1"/>
  <c r="AC28" i="1"/>
  <c r="AC29" i="1"/>
  <c r="AC30" i="1"/>
  <c r="AT5" i="6"/>
  <c r="AT6" i="6"/>
  <c r="AT7" i="6"/>
  <c r="AT8" i="6"/>
  <c r="AT9" i="6"/>
  <c r="AT10" i="6"/>
  <c r="AT11" i="6"/>
  <c r="AT12" i="6"/>
  <c r="AT13" i="6"/>
  <c r="AT14" i="6"/>
  <c r="AT15" i="6"/>
  <c r="AT16" i="6"/>
  <c r="AT17" i="6"/>
  <c r="AT18" i="6"/>
  <c r="AT19" i="6"/>
  <c r="AT20" i="6"/>
  <c r="AT21" i="6"/>
  <c r="AT22" i="6"/>
  <c r="AT23" i="6"/>
  <c r="AT24" i="6"/>
  <c r="AT25" i="6"/>
  <c r="AT4" i="6"/>
  <c r="S27" i="19"/>
  <c r="S28" i="19"/>
  <c r="S29" i="19"/>
  <c r="S30" i="19"/>
  <c r="S31" i="19"/>
  <c r="S26" i="19"/>
  <c r="S11" i="19"/>
  <c r="S12" i="19"/>
  <c r="S13" i="19"/>
  <c r="S14" i="19"/>
  <c r="S15" i="19"/>
  <c r="S16" i="19"/>
  <c r="S17" i="19"/>
  <c r="S18" i="19"/>
  <c r="S19" i="19"/>
  <c r="S20" i="19"/>
  <c r="S21" i="19"/>
  <c r="S22" i="19"/>
  <c r="S23" i="19"/>
  <c r="S24" i="19"/>
  <c r="S25" i="19"/>
  <c r="S10" i="19"/>
  <c r="Z4" i="6"/>
  <c r="Z10" i="19" s="1"/>
  <c r="AB4" i="6"/>
  <c r="Z25" i="6"/>
  <c r="Z24" i="6"/>
  <c r="Z23" i="6"/>
  <c r="Z29" i="19" s="1"/>
  <c r="Z22" i="6"/>
  <c r="Z28" i="19" s="1"/>
  <c r="Z21" i="6"/>
  <c r="Z27" i="19" s="1"/>
  <c r="Z30" i="19"/>
  <c r="Z31" i="19"/>
  <c r="Z26" i="19"/>
  <c r="Z11" i="19"/>
  <c r="Z12" i="19"/>
  <c r="Z13" i="19"/>
  <c r="Z14" i="19"/>
  <c r="Z15" i="19"/>
  <c r="Z16" i="19"/>
  <c r="Z17" i="19"/>
  <c r="Z18" i="19"/>
  <c r="Z19" i="19"/>
  <c r="Z20" i="19"/>
  <c r="Z21" i="19"/>
  <c r="Z22" i="19"/>
  <c r="Z23" i="19"/>
  <c r="Z24" i="19"/>
  <c r="Z25" i="19"/>
  <c r="Z20" i="6"/>
  <c r="Z5" i="6"/>
  <c r="Z6" i="6"/>
  <c r="Z7" i="6"/>
  <c r="Z8" i="6"/>
  <c r="Z9" i="6"/>
  <c r="Z10" i="6"/>
  <c r="Z11" i="6"/>
  <c r="Z12" i="6"/>
  <c r="Z13" i="6"/>
  <c r="Z14" i="6"/>
  <c r="Z15" i="6"/>
  <c r="Z16" i="6"/>
  <c r="Z17" i="6"/>
  <c r="Z18" i="6"/>
  <c r="Z19" i="6"/>
  <c r="AA4" i="6"/>
  <c r="D31" i="18"/>
  <c r="E31" i="18"/>
  <c r="F31" i="18"/>
  <c r="G31" i="18"/>
  <c r="H31" i="18"/>
  <c r="I31" i="18"/>
  <c r="J31" i="18"/>
  <c r="K31" i="18"/>
  <c r="L31" i="18"/>
  <c r="M31" i="18"/>
  <c r="N31" i="18"/>
  <c r="O31" i="18"/>
  <c r="P31" i="18"/>
  <c r="Q31" i="18"/>
  <c r="R31" i="18"/>
  <c r="C31" i="18"/>
  <c r="D55" i="18"/>
  <c r="E55" i="18"/>
  <c r="F55" i="18"/>
  <c r="G55" i="18"/>
  <c r="H55" i="18"/>
  <c r="I55" i="18"/>
  <c r="J55" i="18"/>
  <c r="K55" i="18"/>
  <c r="L55" i="18"/>
  <c r="M55" i="18"/>
  <c r="N55" i="18"/>
  <c r="O55" i="18"/>
  <c r="P55" i="18"/>
  <c r="Q55" i="18"/>
  <c r="R55" i="18"/>
  <c r="C55" i="18"/>
  <c r="C56" i="18"/>
  <c r="C54" i="18"/>
  <c r="C28" i="18"/>
  <c r="C27" i="18"/>
  <c r="C26" i="18"/>
  <c r="E27" i="18"/>
  <c r="F27" i="18"/>
  <c r="G27" i="18"/>
  <c r="H27" i="18"/>
  <c r="I27" i="18"/>
  <c r="J27" i="18"/>
  <c r="K27" i="18"/>
  <c r="L27" i="18"/>
  <c r="M27" i="18"/>
  <c r="N27" i="18"/>
  <c r="O27" i="18"/>
  <c r="P27" i="18"/>
  <c r="Q27" i="18"/>
  <c r="R27" i="18"/>
  <c r="D27" i="18"/>
  <c r="D28" i="18"/>
  <c r="R41" i="6" l="1"/>
  <c r="R39" i="1"/>
  <c r="AB21" i="6" l="1"/>
  <c r="AB22" i="6"/>
  <c r="AB23" i="6"/>
  <c r="AB24" i="6"/>
  <c r="AB25" i="6"/>
  <c r="AB20" i="6"/>
  <c r="AB5" i="6"/>
  <c r="AB6" i="6"/>
  <c r="AB7" i="6"/>
  <c r="AB8" i="6"/>
  <c r="AB9" i="6"/>
  <c r="AB10" i="6"/>
  <c r="AB11" i="6"/>
  <c r="AB12" i="6"/>
  <c r="AB13" i="6"/>
  <c r="AB14" i="6"/>
  <c r="AB15" i="6"/>
  <c r="AB16" i="6"/>
  <c r="AB17" i="6"/>
  <c r="AB18" i="6"/>
  <c r="AB19" i="6"/>
  <c r="AA21" i="6"/>
  <c r="AA22" i="6"/>
  <c r="AA23" i="6"/>
  <c r="AA24" i="6"/>
  <c r="AA25" i="6"/>
  <c r="AA20" i="6"/>
  <c r="AA5" i="6"/>
  <c r="AA6" i="6"/>
  <c r="AA7" i="6"/>
  <c r="AA8" i="6"/>
  <c r="AA9" i="6"/>
  <c r="AA10" i="6"/>
  <c r="AA11" i="6"/>
  <c r="AA12" i="6"/>
  <c r="AA13" i="6"/>
  <c r="AA14" i="6"/>
  <c r="AA15" i="6"/>
  <c r="AA16" i="6"/>
  <c r="AA17" i="6"/>
  <c r="AA18" i="6"/>
  <c r="AA19" i="6"/>
  <c r="E40" i="1" l="1"/>
  <c r="E38" i="1"/>
  <c r="E39" i="1"/>
  <c r="S33" i="1"/>
  <c r="W29" i="1"/>
  <c r="W28" i="1"/>
  <c r="W27" i="1"/>
  <c r="V29" i="1"/>
  <c r="V28" i="1"/>
  <c r="V27" i="1"/>
  <c r="S27" i="1"/>
  <c r="R27" i="1"/>
  <c r="R32" i="6"/>
  <c r="C53" i="18"/>
  <c r="C52" i="18"/>
  <c r="C51" i="18"/>
  <c r="C50" i="18"/>
  <c r="C49" i="18"/>
  <c r="C48" i="18"/>
  <c r="C47" i="18"/>
  <c r="C46" i="18"/>
  <c r="C45" i="18"/>
  <c r="C44" i="18"/>
  <c r="C43" i="18"/>
  <c r="C42" i="18"/>
  <c r="C41" i="18"/>
  <c r="C40" i="18"/>
  <c r="C39" i="18"/>
  <c r="C38" i="18"/>
  <c r="C37" i="18"/>
  <c r="C36" i="18"/>
  <c r="C35" i="18"/>
  <c r="C34" i="18"/>
  <c r="C33" i="18"/>
  <c r="C32" i="18"/>
  <c r="Y27" i="19" l="1"/>
  <c r="Y28" i="19"/>
  <c r="Y29" i="19"/>
  <c r="Y30" i="19"/>
  <c r="Y31" i="19"/>
  <c r="Y11" i="19"/>
  <c r="Y12" i="19"/>
  <c r="Y13" i="19"/>
  <c r="Y14" i="19"/>
  <c r="Y15" i="19"/>
  <c r="Y16" i="19"/>
  <c r="Y17" i="19"/>
  <c r="Y18" i="19"/>
  <c r="Y19" i="19"/>
  <c r="Y20" i="19"/>
  <c r="Y21" i="19"/>
  <c r="Y22" i="19"/>
  <c r="Y23" i="19"/>
  <c r="Y24" i="19"/>
  <c r="Y25" i="19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4" i="1"/>
  <c r="W25" i="11"/>
  <c r="W11" i="11"/>
  <c r="W22" i="11"/>
  <c r="W23" i="11"/>
  <c r="W10" i="11"/>
  <c r="W17" i="11"/>
  <c r="W15" i="11"/>
  <c r="W4" i="11"/>
  <c r="W21" i="11"/>
  <c r="W18" i="11"/>
  <c r="W20" i="11"/>
  <c r="W19" i="11"/>
  <c r="W14" i="11"/>
  <c r="W13" i="11"/>
  <c r="W5" i="11"/>
  <c r="W12" i="11"/>
  <c r="W24" i="11"/>
  <c r="W16" i="11"/>
  <c r="W7" i="11"/>
  <c r="W8" i="11"/>
  <c r="W6" i="11"/>
  <c r="W9" i="11"/>
  <c r="V20" i="11"/>
  <c r="V21" i="11"/>
  <c r="V22" i="11"/>
  <c r="V23" i="11"/>
  <c r="V24" i="11"/>
  <c r="V25" i="11"/>
  <c r="V7" i="1"/>
  <c r="V8" i="1"/>
  <c r="V9" i="1"/>
  <c r="AA11" i="19"/>
  <c r="X11" i="19" s="1"/>
  <c r="AA12" i="19"/>
  <c r="X12" i="19" s="1"/>
  <c r="AA13" i="19"/>
  <c r="X13" i="19" s="1"/>
  <c r="AA14" i="19"/>
  <c r="X14" i="19" s="1"/>
  <c r="AA15" i="19"/>
  <c r="X15" i="19" s="1"/>
  <c r="AA16" i="19"/>
  <c r="X16" i="19" s="1"/>
  <c r="AA17" i="19"/>
  <c r="X17" i="19" s="1"/>
  <c r="AA18" i="19"/>
  <c r="X18" i="19" s="1"/>
  <c r="AA19" i="19"/>
  <c r="X19" i="19" s="1"/>
  <c r="AA20" i="19"/>
  <c r="X20" i="19" s="1"/>
  <c r="AA21" i="19"/>
  <c r="X21" i="19" s="1"/>
  <c r="AA22" i="19"/>
  <c r="X22" i="19" s="1"/>
  <c r="AA23" i="19"/>
  <c r="X23" i="19" s="1"/>
  <c r="AA24" i="19"/>
  <c r="X24" i="19" s="1"/>
  <c r="AA25" i="19"/>
  <c r="X25" i="19" s="1"/>
  <c r="AA26" i="19"/>
  <c r="X26" i="19" s="1"/>
  <c r="AA27" i="19"/>
  <c r="X27" i="19" s="1"/>
  <c r="AA28" i="19"/>
  <c r="X28" i="19" s="1"/>
  <c r="AA29" i="19"/>
  <c r="X29" i="19" s="1"/>
  <c r="AA30" i="19"/>
  <c r="X30" i="19" s="1"/>
  <c r="AA31" i="19"/>
  <c r="X31" i="19" s="1"/>
  <c r="AA10" i="19"/>
  <c r="X10" i="19" s="1"/>
  <c r="Y10" i="19"/>
  <c r="T10" i="19"/>
  <c r="V10" i="19" s="1"/>
  <c r="T20" i="19"/>
  <c r="D53" i="18" l="1"/>
  <c r="D33" i="18"/>
  <c r="D32" i="18"/>
  <c r="T33" i="1" l="1"/>
  <c r="T33" i="6"/>
  <c r="U33" i="6"/>
  <c r="V33" i="6"/>
  <c r="E27" i="11"/>
  <c r="S27" i="11"/>
  <c r="Q41" i="6"/>
  <c r="Q40" i="6"/>
  <c r="U29" i="6"/>
  <c r="E41" i="11"/>
  <c r="M40" i="1"/>
  <c r="U28" i="1"/>
  <c r="R28" i="6"/>
  <c r="E40" i="6"/>
  <c r="R28" i="1"/>
  <c r="Q29" i="6"/>
  <c r="P29" i="6"/>
  <c r="O29" i="6"/>
  <c r="N29" i="6"/>
  <c r="Q28" i="6"/>
  <c r="P28" i="6"/>
  <c r="O28" i="6"/>
  <c r="N28" i="6"/>
  <c r="Q27" i="6"/>
  <c r="P27" i="6"/>
  <c r="O27" i="6"/>
  <c r="N27" i="6"/>
  <c r="M29" i="6"/>
  <c r="L29" i="6"/>
  <c r="K29" i="6"/>
  <c r="J29" i="6"/>
  <c r="M28" i="6"/>
  <c r="L28" i="6"/>
  <c r="K28" i="6"/>
  <c r="J28" i="6"/>
  <c r="M27" i="6"/>
  <c r="L27" i="6"/>
  <c r="K27" i="6"/>
  <c r="J27" i="6"/>
  <c r="I29" i="6"/>
  <c r="H29" i="6"/>
  <c r="G29" i="6"/>
  <c r="F29" i="6"/>
  <c r="I28" i="6"/>
  <c r="H28" i="6"/>
  <c r="G28" i="6"/>
  <c r="F28" i="6"/>
  <c r="I27" i="6"/>
  <c r="H27" i="6"/>
  <c r="G27" i="6"/>
  <c r="F27" i="6"/>
  <c r="E29" i="6"/>
  <c r="E28" i="6"/>
  <c r="E27" i="6"/>
  <c r="D29" i="6"/>
  <c r="D28" i="6"/>
  <c r="D27" i="6"/>
  <c r="C29" i="6"/>
  <c r="C28" i="6"/>
  <c r="C27" i="6"/>
  <c r="B29" i="6"/>
  <c r="B28" i="6"/>
  <c r="B27" i="6"/>
  <c r="Q30" i="1"/>
  <c r="P30" i="1"/>
  <c r="O30" i="1"/>
  <c r="N30" i="1"/>
  <c r="Q29" i="1"/>
  <c r="P29" i="1"/>
  <c r="O29" i="1"/>
  <c r="N29" i="1"/>
  <c r="Q28" i="1"/>
  <c r="P28" i="1"/>
  <c r="O28" i="1"/>
  <c r="N28" i="1"/>
  <c r="Q27" i="1"/>
  <c r="P27" i="1"/>
  <c r="O27" i="1"/>
  <c r="N27" i="1"/>
  <c r="M30" i="1"/>
  <c r="L30" i="1"/>
  <c r="K30" i="1"/>
  <c r="J30" i="1"/>
  <c r="M29" i="1"/>
  <c r="L29" i="1"/>
  <c r="K29" i="1"/>
  <c r="J29" i="1"/>
  <c r="M28" i="1"/>
  <c r="L28" i="1"/>
  <c r="K28" i="1"/>
  <c r="J28" i="1"/>
  <c r="M27" i="1"/>
  <c r="L27" i="1"/>
  <c r="K27" i="1"/>
  <c r="J27" i="1"/>
  <c r="I30" i="1"/>
  <c r="H30" i="1"/>
  <c r="G30" i="1"/>
  <c r="F30" i="1"/>
  <c r="I29" i="1"/>
  <c r="H29" i="1"/>
  <c r="G29" i="1"/>
  <c r="F29" i="1"/>
  <c r="I28" i="1"/>
  <c r="H28" i="1"/>
  <c r="G28" i="1"/>
  <c r="F28" i="1"/>
  <c r="I27" i="1"/>
  <c r="H27" i="1"/>
  <c r="G27" i="1"/>
  <c r="F27" i="1"/>
  <c r="E29" i="1"/>
  <c r="E28" i="1"/>
  <c r="E27" i="1"/>
  <c r="D29" i="1"/>
  <c r="D28" i="1"/>
  <c r="D27" i="1"/>
  <c r="C29" i="1"/>
  <c r="C28" i="1"/>
  <c r="C27" i="1"/>
  <c r="B29" i="1"/>
  <c r="B28" i="1"/>
  <c r="B27" i="1"/>
  <c r="V4" i="1"/>
  <c r="Q42" i="6" l="1"/>
  <c r="M42" i="6"/>
  <c r="I42" i="6"/>
  <c r="E42" i="6"/>
  <c r="T29" i="6"/>
  <c r="S29" i="6"/>
  <c r="R29" i="6"/>
  <c r="M41" i="6"/>
  <c r="I41" i="6"/>
  <c r="E41" i="6"/>
  <c r="U28" i="6"/>
  <c r="T28" i="6"/>
  <c r="S28" i="6"/>
  <c r="M40" i="6"/>
  <c r="I40" i="6"/>
  <c r="U27" i="6"/>
  <c r="T27" i="6"/>
  <c r="S27" i="6"/>
  <c r="R27" i="6"/>
  <c r="Q42" i="11"/>
  <c r="M42" i="11"/>
  <c r="I42" i="11"/>
  <c r="E42" i="11"/>
  <c r="U29" i="11"/>
  <c r="T29" i="11"/>
  <c r="S29" i="11"/>
  <c r="R29" i="11"/>
  <c r="Q41" i="11"/>
  <c r="M41" i="11"/>
  <c r="I41" i="11"/>
  <c r="U28" i="11"/>
  <c r="T28" i="11"/>
  <c r="S28" i="11"/>
  <c r="R28" i="11"/>
  <c r="Q40" i="11"/>
  <c r="M40" i="11"/>
  <c r="I40" i="11"/>
  <c r="E40" i="11"/>
  <c r="U27" i="11"/>
  <c r="T27" i="11"/>
  <c r="R27" i="11"/>
  <c r="U29" i="1"/>
  <c r="U27" i="1"/>
  <c r="T29" i="1"/>
  <c r="T28" i="1"/>
  <c r="T27" i="1"/>
  <c r="S29" i="1"/>
  <c r="S28" i="1"/>
  <c r="I40" i="1"/>
  <c r="I39" i="1"/>
  <c r="I38" i="1"/>
  <c r="M39" i="1"/>
  <c r="M38" i="1"/>
  <c r="Q38" i="1"/>
  <c r="Q39" i="1"/>
  <c r="Q40" i="1"/>
  <c r="R29" i="1"/>
  <c r="AS26" i="1"/>
  <c r="V19" i="11"/>
  <c r="V18" i="11"/>
  <c r="V17" i="11"/>
  <c r="V16" i="11"/>
  <c r="V15" i="11"/>
  <c r="V14" i="11"/>
  <c r="V13" i="11"/>
  <c r="V12" i="11"/>
  <c r="V11" i="11"/>
  <c r="V10" i="11"/>
  <c r="V9" i="11"/>
  <c r="V8" i="11"/>
  <c r="V7" i="11"/>
  <c r="V6" i="11"/>
  <c r="V5" i="11"/>
  <c r="V4" i="11"/>
  <c r="V19" i="1"/>
  <c r="V18" i="1"/>
  <c r="V13" i="1"/>
  <c r="V16" i="1"/>
  <c r="V15" i="1"/>
  <c r="V14" i="1"/>
  <c r="V17" i="1"/>
  <c r="V12" i="1"/>
  <c r="V10" i="1"/>
  <c r="V11" i="1"/>
  <c r="V6" i="1"/>
  <c r="V5" i="1"/>
  <c r="V5" i="6"/>
  <c r="V6" i="6"/>
  <c r="V7" i="6"/>
  <c r="V9" i="6"/>
  <c r="V10" i="6"/>
  <c r="V8" i="6"/>
  <c r="V11" i="6"/>
  <c r="V13" i="6"/>
  <c r="V12" i="6"/>
  <c r="V15" i="6"/>
  <c r="V16" i="6"/>
  <c r="V17" i="6"/>
  <c r="V14" i="6"/>
  <c r="V18" i="6"/>
  <c r="V19" i="6"/>
  <c r="V20" i="6"/>
  <c r="V21" i="6"/>
  <c r="V22" i="6"/>
  <c r="V23" i="6"/>
  <c r="V24" i="6"/>
  <c r="V25" i="6"/>
  <c r="V4" i="6"/>
  <c r="T12" i="19"/>
  <c r="T16" i="19"/>
  <c r="T13" i="19"/>
  <c r="T21" i="19"/>
  <c r="T30" i="19"/>
  <c r="T19" i="19"/>
  <c r="T11" i="19"/>
  <c r="T18" i="19"/>
  <c r="T23" i="19"/>
  <c r="T25" i="19"/>
  <c r="T26" i="19"/>
  <c r="T24" i="19"/>
  <c r="T27" i="19"/>
  <c r="T22" i="19"/>
  <c r="T15" i="19"/>
  <c r="T29" i="19"/>
  <c r="T28" i="19"/>
  <c r="T17" i="19"/>
  <c r="T31" i="19"/>
  <c r="T14" i="19"/>
  <c r="Y26" i="19"/>
  <c r="V31" i="19"/>
  <c r="W10" i="19"/>
  <c r="AB8" i="1"/>
  <c r="AB18" i="1"/>
  <c r="AB17" i="1"/>
  <c r="AB11" i="1"/>
  <c r="AB13" i="1"/>
  <c r="AB7" i="1"/>
  <c r="AB14" i="1"/>
  <c r="AB4" i="1"/>
  <c r="AB12" i="1"/>
  <c r="AB15" i="1"/>
  <c r="AB19" i="1"/>
  <c r="AB16" i="1"/>
  <c r="AB10" i="1"/>
  <c r="AB6" i="1"/>
  <c r="AB9" i="1"/>
  <c r="AB5" i="1"/>
  <c r="AB20" i="1"/>
  <c r="AB24" i="1"/>
  <c r="AB25" i="1"/>
  <c r="AB21" i="1"/>
  <c r="AB23" i="1"/>
  <c r="AB22" i="1"/>
  <c r="C3" i="8"/>
  <c r="D3" i="8"/>
  <c r="E3" i="8"/>
  <c r="C4" i="8"/>
  <c r="D4" i="8"/>
  <c r="E4" i="8"/>
  <c r="C5" i="8"/>
  <c r="D5" i="8"/>
  <c r="E5" i="8"/>
  <c r="C6" i="8"/>
  <c r="D6" i="8"/>
  <c r="E6" i="8"/>
  <c r="C7" i="8"/>
  <c r="D7" i="8"/>
  <c r="E7" i="8"/>
  <c r="C8" i="8"/>
  <c r="D8" i="8"/>
  <c r="E8" i="8"/>
  <c r="C9" i="8"/>
  <c r="D9" i="8"/>
  <c r="E9" i="8"/>
  <c r="C10" i="8"/>
  <c r="D10" i="8"/>
  <c r="E10" i="8"/>
  <c r="C11" i="8"/>
  <c r="D11" i="8"/>
  <c r="E11" i="8"/>
  <c r="C12" i="8"/>
  <c r="D12" i="8"/>
  <c r="E12" i="8"/>
  <c r="C13" i="8"/>
  <c r="D13" i="8"/>
  <c r="E13" i="8"/>
  <c r="C14" i="8"/>
  <c r="D14" i="8"/>
  <c r="E14" i="8"/>
  <c r="C15" i="8"/>
  <c r="D15" i="8"/>
  <c r="E15" i="8"/>
  <c r="C16" i="8"/>
  <c r="D16" i="8"/>
  <c r="E16" i="8"/>
  <c r="C17" i="8"/>
  <c r="D17" i="8"/>
  <c r="E17" i="8"/>
  <c r="C18" i="8"/>
  <c r="D18" i="8"/>
  <c r="E18" i="8"/>
  <c r="C19" i="8"/>
  <c r="D19" i="8"/>
  <c r="E19" i="8"/>
  <c r="C20" i="8"/>
  <c r="D20" i="8"/>
  <c r="E20" i="8"/>
  <c r="C21" i="8"/>
  <c r="D21" i="8"/>
  <c r="E21" i="8"/>
  <c r="C22" i="8"/>
  <c r="D22" i="8"/>
  <c r="E22" i="8"/>
  <c r="C23" i="8"/>
  <c r="D23" i="8"/>
  <c r="E23" i="8"/>
  <c r="E2" i="8"/>
  <c r="D2" i="8"/>
  <c r="C2" i="8"/>
  <c r="B3" i="8"/>
  <c r="B4" i="8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" i="8"/>
  <c r="G17" i="8" s="1"/>
  <c r="Q30" i="11"/>
  <c r="P30" i="11"/>
  <c r="O30" i="11"/>
  <c r="N30" i="11"/>
  <c r="M30" i="11"/>
  <c r="L30" i="11"/>
  <c r="K30" i="11"/>
  <c r="J30" i="11"/>
  <c r="I30" i="11"/>
  <c r="H30" i="11"/>
  <c r="G30" i="11"/>
  <c r="F30" i="11"/>
  <c r="E30" i="11"/>
  <c r="D30" i="11"/>
  <c r="C30" i="11"/>
  <c r="B30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B29" i="11"/>
  <c r="Q28" i="11"/>
  <c r="P28" i="11"/>
  <c r="O28" i="11"/>
  <c r="N28" i="11"/>
  <c r="M28" i="11"/>
  <c r="L28" i="11"/>
  <c r="K28" i="11"/>
  <c r="J28" i="11"/>
  <c r="I28" i="11"/>
  <c r="H28" i="11"/>
  <c r="G28" i="11"/>
  <c r="F28" i="11"/>
  <c r="E28" i="11"/>
  <c r="D28" i="11"/>
  <c r="C28" i="11"/>
  <c r="B28" i="11"/>
  <c r="Q27" i="11"/>
  <c r="P27" i="11"/>
  <c r="O27" i="11"/>
  <c r="N27" i="11"/>
  <c r="M27" i="11"/>
  <c r="L27" i="11"/>
  <c r="K27" i="11"/>
  <c r="J27" i="11"/>
  <c r="I27" i="11"/>
  <c r="H27" i="11"/>
  <c r="G27" i="11"/>
  <c r="F27" i="11"/>
  <c r="D27" i="11"/>
  <c r="C27" i="11"/>
  <c r="B27" i="11"/>
  <c r="AS22" i="6"/>
  <c r="AS23" i="6"/>
  <c r="AS21" i="6"/>
  <c r="AS25" i="6"/>
  <c r="AS24" i="6"/>
  <c r="AS20" i="6"/>
  <c r="AS4" i="6"/>
  <c r="AS14" i="6"/>
  <c r="AS6" i="6"/>
  <c r="AS16" i="6"/>
  <c r="AS8" i="6"/>
  <c r="AS9" i="6"/>
  <c r="AS5" i="6"/>
  <c r="AS19" i="6"/>
  <c r="AS15" i="6"/>
  <c r="AS18" i="6"/>
  <c r="AS12" i="6"/>
  <c r="AS11" i="6"/>
  <c r="AS10" i="6"/>
  <c r="AS17" i="6"/>
  <c r="AS13" i="6"/>
  <c r="AS7" i="6"/>
  <c r="AR22" i="6"/>
  <c r="AR23" i="6"/>
  <c r="AR21" i="6"/>
  <c r="AR25" i="6"/>
  <c r="AR24" i="6"/>
  <c r="AR20" i="6"/>
  <c r="AR4" i="6"/>
  <c r="AR14" i="6"/>
  <c r="AR6" i="6"/>
  <c r="AR16" i="6"/>
  <c r="AR8" i="6"/>
  <c r="AR9" i="6"/>
  <c r="AR5" i="6"/>
  <c r="AR19" i="6"/>
  <c r="AR15" i="6"/>
  <c r="AR18" i="6"/>
  <c r="AR12" i="6"/>
  <c r="AR11" i="6"/>
  <c r="AR10" i="6"/>
  <c r="AR17" i="6"/>
  <c r="AR13" i="6"/>
  <c r="AR7" i="6"/>
  <c r="AT18" i="1"/>
  <c r="AT17" i="1"/>
  <c r="AT11" i="1"/>
  <c r="AT13" i="1"/>
  <c r="AT7" i="1"/>
  <c r="AT14" i="1"/>
  <c r="AT4" i="1"/>
  <c r="AT12" i="1"/>
  <c r="AT15" i="1"/>
  <c r="AT19" i="1"/>
  <c r="AT16" i="1"/>
  <c r="AT10" i="1"/>
  <c r="AT6" i="1"/>
  <c r="AT9" i="1"/>
  <c r="AT5" i="1"/>
  <c r="AT20" i="1"/>
  <c r="AT24" i="1"/>
  <c r="AT25" i="1"/>
  <c r="AT21" i="1"/>
  <c r="AT23" i="1"/>
  <c r="AT22" i="1"/>
  <c r="AT8" i="1"/>
  <c r="W30" i="19" l="1"/>
  <c r="W28" i="19"/>
  <c r="W24" i="19"/>
  <c r="W16" i="19"/>
  <c r="W18" i="19"/>
  <c r="W17" i="19"/>
  <c r="W14" i="19"/>
  <c r="W21" i="19"/>
  <c r="W23" i="19"/>
  <c r="W19" i="19"/>
  <c r="W15" i="19"/>
  <c r="W12" i="19"/>
  <c r="W31" i="19"/>
  <c r="W29" i="19"/>
  <c r="W27" i="19"/>
  <c r="W25" i="19"/>
  <c r="W13" i="19"/>
  <c r="W11" i="19"/>
  <c r="W26" i="19"/>
  <c r="W22" i="19"/>
  <c r="W20" i="19"/>
  <c r="V28" i="19"/>
  <c r="V27" i="19"/>
  <c r="V26" i="19"/>
  <c r="V30" i="19"/>
  <c r="V29" i="19"/>
  <c r="V15" i="19"/>
  <c r="V20" i="19"/>
  <c r="V23" i="19"/>
  <c r="V11" i="19"/>
  <c r="V13" i="19"/>
  <c r="V12" i="19"/>
  <c r="V14" i="19"/>
  <c r="V17" i="19"/>
  <c r="V22" i="19"/>
  <c r="V24" i="19"/>
  <c r="V25" i="19"/>
  <c r="V18" i="19"/>
  <c r="V19" i="19"/>
  <c r="V21" i="19"/>
  <c r="V16" i="19"/>
  <c r="B32" i="11"/>
  <c r="D32" i="11"/>
  <c r="F32" i="11"/>
  <c r="H32" i="11"/>
  <c r="J32" i="11"/>
  <c r="L32" i="11"/>
  <c r="N32" i="11"/>
  <c r="P32" i="11"/>
  <c r="B34" i="11"/>
  <c r="D34" i="11"/>
  <c r="F34" i="11"/>
  <c r="H34" i="11"/>
  <c r="J34" i="11"/>
  <c r="L34" i="11"/>
  <c r="N34" i="11"/>
  <c r="P34" i="11"/>
  <c r="C32" i="11"/>
  <c r="E32" i="11"/>
  <c r="G32" i="11"/>
  <c r="I32" i="11"/>
  <c r="K32" i="11"/>
  <c r="M32" i="11"/>
  <c r="O32" i="11"/>
  <c r="Q32" i="11"/>
  <c r="C34" i="11"/>
  <c r="E34" i="11"/>
  <c r="G34" i="11"/>
  <c r="I34" i="11"/>
  <c r="K34" i="11"/>
  <c r="M34" i="11"/>
  <c r="O34" i="11"/>
  <c r="Q34" i="11"/>
  <c r="B33" i="11"/>
  <c r="D33" i="11"/>
  <c r="F33" i="11"/>
  <c r="H33" i="11"/>
  <c r="J33" i="11"/>
  <c r="L33" i="11"/>
  <c r="N33" i="11"/>
  <c r="P33" i="11"/>
  <c r="C33" i="11"/>
  <c r="E33" i="11"/>
  <c r="G33" i="11"/>
  <c r="I33" i="11"/>
  <c r="K33" i="11"/>
  <c r="M33" i="11"/>
  <c r="O33" i="11"/>
  <c r="Q33" i="11"/>
  <c r="AA30" i="6"/>
  <c r="AA29" i="6"/>
  <c r="AA28" i="6"/>
  <c r="E30" i="1"/>
  <c r="D30" i="1"/>
  <c r="C30" i="1"/>
  <c r="B30" i="1"/>
  <c r="C30" i="6"/>
  <c r="D30" i="6"/>
  <c r="E30" i="6"/>
  <c r="F30" i="6"/>
  <c r="G30" i="6"/>
  <c r="H30" i="6"/>
  <c r="I30" i="6"/>
  <c r="J30" i="6"/>
  <c r="K30" i="6"/>
  <c r="L30" i="6"/>
  <c r="M30" i="6"/>
  <c r="N30" i="6"/>
  <c r="O30" i="6"/>
  <c r="P30" i="6"/>
  <c r="Q30" i="6"/>
  <c r="B30" i="6"/>
  <c r="R34" i="11" l="1"/>
  <c r="R33" i="11"/>
  <c r="AP22" i="6"/>
  <c r="AP23" i="6"/>
  <c r="AP21" i="6"/>
  <c r="AP25" i="6"/>
  <c r="AP24" i="6"/>
  <c r="AP20" i="6"/>
  <c r="AP4" i="6"/>
  <c r="AP14" i="6"/>
  <c r="AP6" i="6"/>
  <c r="AP16" i="6"/>
  <c r="AP9" i="6"/>
  <c r="AP8" i="6"/>
  <c r="AP5" i="6"/>
  <c r="AP19" i="6"/>
  <c r="AP15" i="6"/>
  <c r="AP18" i="6"/>
  <c r="AP12" i="6"/>
  <c r="AP11" i="6"/>
  <c r="AP10" i="6"/>
  <c r="AP17" i="6"/>
  <c r="AP7" i="6"/>
  <c r="AP13" i="6"/>
  <c r="AN22" i="6"/>
  <c r="AN23" i="6"/>
  <c r="AN21" i="6"/>
  <c r="AN25" i="6"/>
  <c r="AN24" i="6"/>
  <c r="AN20" i="6"/>
  <c r="AN4" i="6"/>
  <c r="AN14" i="6"/>
  <c r="AN6" i="6"/>
  <c r="AN16" i="6"/>
  <c r="AN8" i="6"/>
  <c r="AN9" i="6"/>
  <c r="AN5" i="6"/>
  <c r="AN19" i="6"/>
  <c r="AN15" i="6"/>
  <c r="AN18" i="6"/>
  <c r="AN12" i="6"/>
  <c r="AN11" i="6"/>
  <c r="AN10" i="6"/>
  <c r="AN17" i="6"/>
  <c r="AN13" i="6"/>
  <c r="AN7" i="6"/>
  <c r="AL22" i="6"/>
  <c r="AL23" i="6"/>
  <c r="AL21" i="6"/>
  <c r="AL25" i="6"/>
  <c r="AL24" i="6"/>
  <c r="AL20" i="6"/>
  <c r="AL4" i="6"/>
  <c r="AL14" i="6"/>
  <c r="AL6" i="6"/>
  <c r="AL16" i="6"/>
  <c r="AL8" i="6"/>
  <c r="AL9" i="6"/>
  <c r="AL5" i="6"/>
  <c r="AL19" i="6"/>
  <c r="AL15" i="6"/>
  <c r="AL18" i="6"/>
  <c r="AL12" i="6"/>
  <c r="AL11" i="6"/>
  <c r="AL10" i="6"/>
  <c r="AL17" i="6"/>
  <c r="AL7" i="6"/>
  <c r="AL13" i="6"/>
  <c r="AJ22" i="6"/>
  <c r="AJ23" i="6"/>
  <c r="AJ21" i="6"/>
  <c r="AJ25" i="6"/>
  <c r="AJ24" i="6"/>
  <c r="AJ20" i="6"/>
  <c r="AJ4" i="6"/>
  <c r="AJ14" i="6"/>
  <c r="AJ6" i="6"/>
  <c r="AJ16" i="6"/>
  <c r="AJ8" i="6"/>
  <c r="AJ9" i="6"/>
  <c r="AJ5" i="6"/>
  <c r="AJ19" i="6"/>
  <c r="AJ15" i="6"/>
  <c r="AJ18" i="6"/>
  <c r="AJ12" i="6"/>
  <c r="AJ11" i="6"/>
  <c r="AJ10" i="6"/>
  <c r="AJ17" i="6"/>
  <c r="AJ13" i="6"/>
  <c r="AJ7" i="6"/>
  <c r="AH22" i="6"/>
  <c r="AH23" i="6"/>
  <c r="AH21" i="6"/>
  <c r="AH25" i="6"/>
  <c r="AH24" i="6"/>
  <c r="AH20" i="6"/>
  <c r="AH4" i="6"/>
  <c r="AH14" i="6"/>
  <c r="AH6" i="6"/>
  <c r="AH16" i="6"/>
  <c r="AH8" i="6"/>
  <c r="AH9" i="6"/>
  <c r="AH5" i="6"/>
  <c r="AH19" i="6"/>
  <c r="AH15" i="6"/>
  <c r="AH18" i="6"/>
  <c r="AH12" i="6"/>
  <c r="AH11" i="6"/>
  <c r="AH10" i="6"/>
  <c r="AH17" i="6"/>
  <c r="AH7" i="6"/>
  <c r="AH13" i="6"/>
  <c r="AF22" i="6"/>
  <c r="AF23" i="6"/>
  <c r="AF21" i="6"/>
  <c r="AF25" i="6"/>
  <c r="AF24" i="6"/>
  <c r="AF20" i="6"/>
  <c r="AF4" i="6"/>
  <c r="AF14" i="6"/>
  <c r="AF6" i="6"/>
  <c r="AF16" i="6"/>
  <c r="AF8" i="6"/>
  <c r="AF9" i="6"/>
  <c r="AF5" i="6"/>
  <c r="AF19" i="6"/>
  <c r="AF15" i="6"/>
  <c r="AF18" i="6"/>
  <c r="AF12" i="6"/>
  <c r="AF11" i="6"/>
  <c r="AF10" i="6"/>
  <c r="AF17" i="6"/>
  <c r="AF13" i="6"/>
  <c r="AF7" i="6"/>
  <c r="AD22" i="6"/>
  <c r="AD23" i="6"/>
  <c r="AD21" i="6"/>
  <c r="AD25" i="6"/>
  <c r="AD24" i="6"/>
  <c r="AD20" i="6"/>
  <c r="AD4" i="6"/>
  <c r="AD14" i="6"/>
  <c r="AD6" i="6"/>
  <c r="AD16" i="6"/>
  <c r="AD7" i="6"/>
  <c r="AD8" i="6"/>
  <c r="AD9" i="6"/>
  <c r="AD5" i="6"/>
  <c r="AD19" i="6"/>
  <c r="AD15" i="6"/>
  <c r="AD18" i="6"/>
  <c r="AD12" i="6"/>
  <c r="AD11" i="6"/>
  <c r="AD10" i="6"/>
  <c r="AD17" i="6"/>
  <c r="AD13" i="6"/>
  <c r="AQ22" i="6"/>
  <c r="AQ23" i="6"/>
  <c r="AQ21" i="6"/>
  <c r="AQ25" i="6"/>
  <c r="AQ24" i="6"/>
  <c r="AQ20" i="6"/>
  <c r="AQ4" i="6"/>
  <c r="AQ14" i="6"/>
  <c r="AQ6" i="6"/>
  <c r="AQ16" i="6"/>
  <c r="AQ8" i="6"/>
  <c r="AQ5" i="6"/>
  <c r="AQ19" i="6"/>
  <c r="AQ15" i="6"/>
  <c r="AQ18" i="6"/>
  <c r="AQ12" i="6"/>
  <c r="AQ11" i="6"/>
  <c r="AQ10" i="6"/>
  <c r="AQ17" i="6"/>
  <c r="AQ13" i="6"/>
  <c r="AQ9" i="6"/>
  <c r="AQ7" i="6"/>
  <c r="AO22" i="6"/>
  <c r="AO23" i="6"/>
  <c r="AO21" i="6"/>
  <c r="AO25" i="6"/>
  <c r="AO24" i="6"/>
  <c r="AO20" i="6"/>
  <c r="AO4" i="6"/>
  <c r="AO14" i="6"/>
  <c r="AO6" i="6"/>
  <c r="AO16" i="6"/>
  <c r="AO8" i="6"/>
  <c r="AO5" i="6"/>
  <c r="AO19" i="6"/>
  <c r="AO15" i="6"/>
  <c r="AO18" i="6"/>
  <c r="AO12" i="6"/>
  <c r="AO11" i="6"/>
  <c r="AO10" i="6"/>
  <c r="AO17" i="6"/>
  <c r="AO13" i="6"/>
  <c r="AO9" i="6"/>
  <c r="AO7" i="6"/>
  <c r="AM22" i="6"/>
  <c r="AM23" i="6"/>
  <c r="AM21" i="6"/>
  <c r="AM25" i="6"/>
  <c r="AM24" i="6"/>
  <c r="AM20" i="6"/>
  <c r="AM4" i="6"/>
  <c r="AM14" i="6"/>
  <c r="AM6" i="6"/>
  <c r="AM16" i="6"/>
  <c r="AM5" i="6"/>
  <c r="AM19" i="6"/>
  <c r="AM15" i="6"/>
  <c r="AM18" i="6"/>
  <c r="AM12" i="6"/>
  <c r="AM11" i="6"/>
  <c r="AM10" i="6"/>
  <c r="AM17" i="6"/>
  <c r="AM13" i="6"/>
  <c r="AM8" i="6"/>
  <c r="AM9" i="6"/>
  <c r="AM7" i="6"/>
  <c r="AK22" i="6"/>
  <c r="AK23" i="6"/>
  <c r="AK21" i="6"/>
  <c r="AK25" i="6"/>
  <c r="AK24" i="6"/>
  <c r="AK20" i="6"/>
  <c r="AK4" i="6"/>
  <c r="AK14" i="6"/>
  <c r="AK6" i="6"/>
  <c r="AK16" i="6"/>
  <c r="AK5" i="6"/>
  <c r="AK19" i="6"/>
  <c r="AK15" i="6"/>
  <c r="AK18" i="6"/>
  <c r="AK12" i="6"/>
  <c r="AK11" i="6"/>
  <c r="AK10" i="6"/>
  <c r="AK17" i="6"/>
  <c r="AK13" i="6"/>
  <c r="AK8" i="6"/>
  <c r="AK9" i="6"/>
  <c r="AK7" i="6"/>
  <c r="AI22" i="6"/>
  <c r="AI23" i="6"/>
  <c r="AI21" i="6"/>
  <c r="AI25" i="6"/>
  <c r="AI24" i="6"/>
  <c r="AI20" i="6"/>
  <c r="AI4" i="6"/>
  <c r="AI14" i="6"/>
  <c r="AI6" i="6"/>
  <c r="AI16" i="6"/>
  <c r="AI5" i="6"/>
  <c r="AI19" i="6"/>
  <c r="AI15" i="6"/>
  <c r="AI18" i="6"/>
  <c r="AI12" i="6"/>
  <c r="AI11" i="6"/>
  <c r="AI10" i="6"/>
  <c r="AI17" i="6"/>
  <c r="AI13" i="6"/>
  <c r="AI8" i="6"/>
  <c r="AI9" i="6"/>
  <c r="AI7" i="6"/>
  <c r="AG9" i="6"/>
  <c r="AG22" i="6"/>
  <c r="AG23" i="6"/>
  <c r="AG21" i="6"/>
  <c r="AG25" i="6"/>
  <c r="AG24" i="6"/>
  <c r="AG20" i="6"/>
  <c r="AG4" i="6"/>
  <c r="AG14" i="6"/>
  <c r="AG6" i="6"/>
  <c r="AG16" i="6"/>
  <c r="AG5" i="6"/>
  <c r="AG19" i="6"/>
  <c r="AG15" i="6"/>
  <c r="AG18" i="6"/>
  <c r="AG12" i="6"/>
  <c r="AG11" i="6"/>
  <c r="AG10" i="6"/>
  <c r="AG17" i="6"/>
  <c r="AG13" i="6"/>
  <c r="AG8" i="6"/>
  <c r="AG7" i="6"/>
  <c r="AE22" i="6"/>
  <c r="AE23" i="6"/>
  <c r="AE21" i="6"/>
  <c r="AE25" i="6"/>
  <c r="AE24" i="6"/>
  <c r="AE20" i="6"/>
  <c r="AE4" i="6"/>
  <c r="AE14" i="6"/>
  <c r="AE6" i="6"/>
  <c r="AE16" i="6"/>
  <c r="AE9" i="6"/>
  <c r="AE5" i="6"/>
  <c r="AE19" i="6"/>
  <c r="AE15" i="6"/>
  <c r="AE18" i="6"/>
  <c r="AE12" i="6"/>
  <c r="AE11" i="6"/>
  <c r="AE10" i="6"/>
  <c r="AE17" i="6"/>
  <c r="AE13" i="6"/>
  <c r="AE8" i="6"/>
  <c r="AE7" i="6"/>
  <c r="R53" i="18"/>
  <c r="R52" i="18"/>
  <c r="R51" i="18"/>
  <c r="R50" i="18"/>
  <c r="R49" i="18"/>
  <c r="R48" i="18"/>
  <c r="R47" i="18"/>
  <c r="R46" i="18"/>
  <c r="R45" i="18"/>
  <c r="R44" i="18"/>
  <c r="R43" i="18"/>
  <c r="R42" i="18"/>
  <c r="R41" i="18"/>
  <c r="R40" i="18"/>
  <c r="R39" i="18"/>
  <c r="R38" i="18"/>
  <c r="R37" i="18"/>
  <c r="R36" i="18"/>
  <c r="R35" i="18"/>
  <c r="R34" i="18"/>
  <c r="R33" i="18"/>
  <c r="R32" i="18"/>
  <c r="Q53" i="18"/>
  <c r="P53" i="18"/>
  <c r="O53" i="18"/>
  <c r="N53" i="18"/>
  <c r="M53" i="18"/>
  <c r="L53" i="18"/>
  <c r="K53" i="18"/>
  <c r="J53" i="18"/>
  <c r="I53" i="18"/>
  <c r="H53" i="18"/>
  <c r="G53" i="18"/>
  <c r="F53" i="18"/>
  <c r="E53" i="18"/>
  <c r="Q52" i="18"/>
  <c r="P52" i="18"/>
  <c r="O52" i="18"/>
  <c r="N52" i="18"/>
  <c r="M52" i="18"/>
  <c r="L52" i="18"/>
  <c r="K52" i="18"/>
  <c r="J52" i="18"/>
  <c r="I52" i="18"/>
  <c r="H52" i="18"/>
  <c r="G52" i="18"/>
  <c r="F52" i="18"/>
  <c r="E52" i="18"/>
  <c r="D52" i="18"/>
  <c r="Q51" i="18"/>
  <c r="P51" i="18"/>
  <c r="O51" i="18"/>
  <c r="N51" i="18"/>
  <c r="M51" i="18"/>
  <c r="L51" i="18"/>
  <c r="K51" i="18"/>
  <c r="J51" i="18"/>
  <c r="I51" i="18"/>
  <c r="H51" i="18"/>
  <c r="G51" i="18"/>
  <c r="F51" i="18"/>
  <c r="E51" i="18"/>
  <c r="D51" i="18"/>
  <c r="Q50" i="18"/>
  <c r="P50" i="18"/>
  <c r="O50" i="18"/>
  <c r="N50" i="18"/>
  <c r="M50" i="18"/>
  <c r="L50" i="18"/>
  <c r="K50" i="18"/>
  <c r="J50" i="18"/>
  <c r="I50" i="18"/>
  <c r="H50" i="18"/>
  <c r="G50" i="18"/>
  <c r="F50" i="18"/>
  <c r="E50" i="18"/>
  <c r="D50" i="18"/>
  <c r="Q49" i="18"/>
  <c r="P49" i="18"/>
  <c r="O49" i="18"/>
  <c r="N49" i="18"/>
  <c r="M49" i="18"/>
  <c r="L49" i="18"/>
  <c r="K49" i="18"/>
  <c r="J49" i="18"/>
  <c r="I49" i="18"/>
  <c r="H49" i="18"/>
  <c r="G49" i="18"/>
  <c r="F49" i="18"/>
  <c r="E49" i="18"/>
  <c r="D49" i="18"/>
  <c r="Q48" i="18"/>
  <c r="P48" i="18"/>
  <c r="O48" i="18"/>
  <c r="N48" i="18"/>
  <c r="M48" i="18"/>
  <c r="L48" i="18"/>
  <c r="K48" i="18"/>
  <c r="J48" i="18"/>
  <c r="I48" i="18"/>
  <c r="H48" i="18"/>
  <c r="G48" i="18"/>
  <c r="F48" i="18"/>
  <c r="E48" i="18"/>
  <c r="D48" i="18"/>
  <c r="Q47" i="18"/>
  <c r="P47" i="18"/>
  <c r="O47" i="18"/>
  <c r="N47" i="18"/>
  <c r="M47" i="18"/>
  <c r="L47" i="18"/>
  <c r="K47" i="18"/>
  <c r="J47" i="18"/>
  <c r="I47" i="18"/>
  <c r="H47" i="18"/>
  <c r="G47" i="18"/>
  <c r="F47" i="18"/>
  <c r="E47" i="18"/>
  <c r="D47" i="18"/>
  <c r="Q46" i="18"/>
  <c r="P46" i="18"/>
  <c r="O46" i="18"/>
  <c r="N46" i="18"/>
  <c r="M46" i="18"/>
  <c r="L46" i="18"/>
  <c r="K46" i="18"/>
  <c r="J46" i="18"/>
  <c r="I46" i="18"/>
  <c r="H46" i="18"/>
  <c r="G46" i="18"/>
  <c r="F46" i="18"/>
  <c r="E46" i="18"/>
  <c r="D46" i="18"/>
  <c r="Q45" i="18"/>
  <c r="P45" i="18"/>
  <c r="O45" i="18"/>
  <c r="N45" i="18"/>
  <c r="M45" i="18"/>
  <c r="L45" i="18"/>
  <c r="K45" i="18"/>
  <c r="J45" i="18"/>
  <c r="I45" i="18"/>
  <c r="H45" i="18"/>
  <c r="G45" i="18"/>
  <c r="F45" i="18"/>
  <c r="E45" i="18"/>
  <c r="D45" i="18"/>
  <c r="Q44" i="18"/>
  <c r="P44" i="18"/>
  <c r="O44" i="18"/>
  <c r="N44" i="18"/>
  <c r="M44" i="18"/>
  <c r="L44" i="18"/>
  <c r="K44" i="18"/>
  <c r="J44" i="18"/>
  <c r="I44" i="18"/>
  <c r="H44" i="18"/>
  <c r="G44" i="18"/>
  <c r="F44" i="18"/>
  <c r="E44" i="18"/>
  <c r="D44" i="18"/>
  <c r="Q43" i="18"/>
  <c r="P43" i="18"/>
  <c r="O43" i="18"/>
  <c r="N43" i="18"/>
  <c r="M43" i="18"/>
  <c r="L43" i="18"/>
  <c r="K43" i="18"/>
  <c r="J43" i="18"/>
  <c r="I43" i="18"/>
  <c r="H43" i="18"/>
  <c r="G43" i="18"/>
  <c r="F43" i="18"/>
  <c r="E43" i="18"/>
  <c r="D43" i="18"/>
  <c r="Q42" i="18"/>
  <c r="P42" i="18"/>
  <c r="O42" i="18"/>
  <c r="N42" i="18"/>
  <c r="M42" i="18"/>
  <c r="L42" i="18"/>
  <c r="K42" i="18"/>
  <c r="J42" i="18"/>
  <c r="I42" i="18"/>
  <c r="H42" i="18"/>
  <c r="G42" i="18"/>
  <c r="F42" i="18"/>
  <c r="E42" i="18"/>
  <c r="D42" i="18"/>
  <c r="Q41" i="18"/>
  <c r="P41" i="18"/>
  <c r="O41" i="18"/>
  <c r="N41" i="18"/>
  <c r="M41" i="18"/>
  <c r="L41" i="18"/>
  <c r="K41" i="18"/>
  <c r="J41" i="18"/>
  <c r="I41" i="18"/>
  <c r="H41" i="18"/>
  <c r="G41" i="18"/>
  <c r="F41" i="18"/>
  <c r="E41" i="18"/>
  <c r="D41" i="18"/>
  <c r="Q40" i="18"/>
  <c r="P40" i="18"/>
  <c r="O40" i="18"/>
  <c r="N40" i="18"/>
  <c r="M40" i="18"/>
  <c r="L40" i="18"/>
  <c r="K40" i="18"/>
  <c r="J40" i="18"/>
  <c r="I40" i="18"/>
  <c r="H40" i="18"/>
  <c r="G40" i="18"/>
  <c r="F40" i="18"/>
  <c r="E40" i="18"/>
  <c r="D40" i="18"/>
  <c r="Q39" i="18"/>
  <c r="P39" i="18"/>
  <c r="O39" i="18"/>
  <c r="N39" i="18"/>
  <c r="M39" i="18"/>
  <c r="L39" i="18"/>
  <c r="K39" i="18"/>
  <c r="J39" i="18"/>
  <c r="I39" i="18"/>
  <c r="H39" i="18"/>
  <c r="G39" i="18"/>
  <c r="F39" i="18"/>
  <c r="E39" i="18"/>
  <c r="D39" i="18"/>
  <c r="Q38" i="18"/>
  <c r="P38" i="18"/>
  <c r="O38" i="18"/>
  <c r="N38" i="18"/>
  <c r="M38" i="18"/>
  <c r="L38" i="18"/>
  <c r="K38" i="18"/>
  <c r="J38" i="18"/>
  <c r="I38" i="18"/>
  <c r="H38" i="18"/>
  <c r="G38" i="18"/>
  <c r="F38" i="18"/>
  <c r="E38" i="18"/>
  <c r="D38" i="18"/>
  <c r="Q37" i="18"/>
  <c r="P37" i="18"/>
  <c r="O37" i="18"/>
  <c r="N37" i="18"/>
  <c r="M37" i="18"/>
  <c r="L37" i="18"/>
  <c r="K37" i="18"/>
  <c r="J37" i="18"/>
  <c r="I37" i="18"/>
  <c r="H37" i="18"/>
  <c r="G37" i="18"/>
  <c r="F37" i="18"/>
  <c r="E37" i="18"/>
  <c r="D37" i="18"/>
  <c r="Q36" i="18"/>
  <c r="P36" i="18"/>
  <c r="O36" i="18"/>
  <c r="N36" i="18"/>
  <c r="M36" i="18"/>
  <c r="L36" i="18"/>
  <c r="K36" i="18"/>
  <c r="J36" i="18"/>
  <c r="I36" i="18"/>
  <c r="H36" i="18"/>
  <c r="G36" i="18"/>
  <c r="F36" i="18"/>
  <c r="E36" i="18"/>
  <c r="D36" i="18"/>
  <c r="Q35" i="18"/>
  <c r="P35" i="18"/>
  <c r="O35" i="18"/>
  <c r="N35" i="18"/>
  <c r="M35" i="18"/>
  <c r="L35" i="18"/>
  <c r="K35" i="18"/>
  <c r="J35" i="18"/>
  <c r="I35" i="18"/>
  <c r="H35" i="18"/>
  <c r="G35" i="18"/>
  <c r="F35" i="18"/>
  <c r="E35" i="18"/>
  <c r="D35" i="18"/>
  <c r="Q34" i="18"/>
  <c r="P34" i="18"/>
  <c r="O34" i="18"/>
  <c r="N34" i="18"/>
  <c r="M34" i="18"/>
  <c r="L34" i="18"/>
  <c r="K34" i="18"/>
  <c r="J34" i="18"/>
  <c r="I34" i="18"/>
  <c r="H34" i="18"/>
  <c r="G34" i="18"/>
  <c r="F34" i="18"/>
  <c r="E34" i="18"/>
  <c r="D34" i="18"/>
  <c r="Q33" i="18"/>
  <c r="P33" i="18"/>
  <c r="O33" i="18"/>
  <c r="N33" i="18"/>
  <c r="M33" i="18"/>
  <c r="L33" i="18"/>
  <c r="K33" i="18"/>
  <c r="J33" i="18"/>
  <c r="I33" i="18"/>
  <c r="H33" i="18"/>
  <c r="G33" i="18"/>
  <c r="F33" i="18"/>
  <c r="E33" i="18"/>
  <c r="Q32" i="18"/>
  <c r="P32" i="18"/>
  <c r="O32" i="18"/>
  <c r="N32" i="18"/>
  <c r="M32" i="18"/>
  <c r="L32" i="18"/>
  <c r="K32" i="18"/>
  <c r="J32" i="18"/>
  <c r="I32" i="18"/>
  <c r="H32" i="18"/>
  <c r="G32" i="18"/>
  <c r="F32" i="18"/>
  <c r="E32" i="18"/>
  <c r="R26" i="18"/>
  <c r="Q26" i="18"/>
  <c r="P26" i="18"/>
  <c r="O26" i="18"/>
  <c r="N26" i="18"/>
  <c r="M26" i="18"/>
  <c r="L26" i="18"/>
  <c r="K26" i="18"/>
  <c r="J26" i="18"/>
  <c r="I26" i="18"/>
  <c r="H26" i="18"/>
  <c r="G26" i="18"/>
  <c r="F26" i="18"/>
  <c r="E26" i="18"/>
  <c r="D26" i="18"/>
  <c r="R28" i="18"/>
  <c r="Q28" i="18"/>
  <c r="P28" i="18"/>
  <c r="O28" i="18"/>
  <c r="N28" i="18"/>
  <c r="M28" i="18"/>
  <c r="L28" i="18"/>
  <c r="K28" i="18"/>
  <c r="J28" i="18"/>
  <c r="I28" i="18"/>
  <c r="H28" i="18"/>
  <c r="G28" i="18"/>
  <c r="F28" i="18"/>
  <c r="E28" i="18"/>
  <c r="T38" i="11"/>
  <c r="R38" i="11"/>
  <c r="S38" i="11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E23" i="13"/>
  <c r="D23" i="13"/>
  <c r="C23" i="13"/>
  <c r="B23" i="13"/>
  <c r="A23" i="13"/>
  <c r="E22" i="13"/>
  <c r="D22" i="13"/>
  <c r="C22" i="13"/>
  <c r="B22" i="13"/>
  <c r="A22" i="13"/>
  <c r="E21" i="13"/>
  <c r="D21" i="13"/>
  <c r="C21" i="13"/>
  <c r="B21" i="13"/>
  <c r="A21" i="13"/>
  <c r="E20" i="13"/>
  <c r="D20" i="13"/>
  <c r="C20" i="13"/>
  <c r="B20" i="13"/>
  <c r="A20" i="13"/>
  <c r="E19" i="13"/>
  <c r="D19" i="13"/>
  <c r="C19" i="13"/>
  <c r="B19" i="13"/>
  <c r="A19" i="13"/>
  <c r="E18" i="13"/>
  <c r="D18" i="13"/>
  <c r="C18" i="13"/>
  <c r="B18" i="13"/>
  <c r="A18" i="13"/>
  <c r="E17" i="13"/>
  <c r="D17" i="13"/>
  <c r="C17" i="13"/>
  <c r="B17" i="13"/>
  <c r="A17" i="13"/>
  <c r="E16" i="13"/>
  <c r="D16" i="13"/>
  <c r="C16" i="13"/>
  <c r="B16" i="13"/>
  <c r="A16" i="13"/>
  <c r="E15" i="13"/>
  <c r="D15" i="13"/>
  <c r="C15" i="13"/>
  <c r="B15" i="13"/>
  <c r="A15" i="13"/>
  <c r="E14" i="13"/>
  <c r="D14" i="13"/>
  <c r="C14" i="13"/>
  <c r="B14" i="13"/>
  <c r="A14" i="13"/>
  <c r="E13" i="13"/>
  <c r="D13" i="13"/>
  <c r="C13" i="13"/>
  <c r="B13" i="13"/>
  <c r="A13" i="13"/>
  <c r="E12" i="13"/>
  <c r="D12" i="13"/>
  <c r="C12" i="13"/>
  <c r="B12" i="13"/>
  <c r="A12" i="13"/>
  <c r="E11" i="13"/>
  <c r="D11" i="13"/>
  <c r="C11" i="13"/>
  <c r="B11" i="13"/>
  <c r="A11" i="13"/>
  <c r="E10" i="13"/>
  <c r="D10" i="13"/>
  <c r="C10" i="13"/>
  <c r="B10" i="13"/>
  <c r="A10" i="13"/>
  <c r="E9" i="13"/>
  <c r="D9" i="13"/>
  <c r="C9" i="13"/>
  <c r="B9" i="13"/>
  <c r="A9" i="13"/>
  <c r="E8" i="13"/>
  <c r="D8" i="13"/>
  <c r="C8" i="13"/>
  <c r="B8" i="13"/>
  <c r="A8" i="13"/>
  <c r="E7" i="13"/>
  <c r="D7" i="13"/>
  <c r="C7" i="13"/>
  <c r="B7" i="13"/>
  <c r="A7" i="13"/>
  <c r="E6" i="13"/>
  <c r="D6" i="13"/>
  <c r="C6" i="13"/>
  <c r="B6" i="13"/>
  <c r="A6" i="13"/>
  <c r="E5" i="13"/>
  <c r="D5" i="13"/>
  <c r="C5" i="13"/>
  <c r="B5" i="13"/>
  <c r="A5" i="13"/>
  <c r="E4" i="13"/>
  <c r="D4" i="13"/>
  <c r="C4" i="13"/>
  <c r="B4" i="13"/>
  <c r="A4" i="13"/>
  <c r="E3" i="13"/>
  <c r="D3" i="13"/>
  <c r="C3" i="13"/>
  <c r="B3" i="13"/>
  <c r="A3" i="13"/>
  <c r="E2" i="13"/>
  <c r="D2" i="13"/>
  <c r="C2" i="13"/>
  <c r="B2" i="13"/>
  <c r="A2" i="13"/>
  <c r="E1" i="13"/>
  <c r="D1" i="13"/>
  <c r="C1" i="13"/>
  <c r="B1" i="13"/>
  <c r="A1" i="13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6" i="14"/>
  <c r="E5" i="14"/>
  <c r="E4" i="14"/>
  <c r="E3" i="14"/>
  <c r="E2" i="14"/>
  <c r="E1" i="14"/>
  <c r="D23" i="14"/>
  <c r="C23" i="14"/>
  <c r="B23" i="14"/>
  <c r="A23" i="14"/>
  <c r="D22" i="14"/>
  <c r="C22" i="14"/>
  <c r="B22" i="14"/>
  <c r="A22" i="14"/>
  <c r="D21" i="14"/>
  <c r="C21" i="14"/>
  <c r="B21" i="14"/>
  <c r="A21" i="14"/>
  <c r="D20" i="14"/>
  <c r="C20" i="14"/>
  <c r="B20" i="14"/>
  <c r="A20" i="14"/>
  <c r="D19" i="14"/>
  <c r="C19" i="14"/>
  <c r="B19" i="14"/>
  <c r="A19" i="14"/>
  <c r="D18" i="14"/>
  <c r="C18" i="14"/>
  <c r="B18" i="14"/>
  <c r="A18" i="14"/>
  <c r="D17" i="14"/>
  <c r="C17" i="14"/>
  <c r="B17" i="14"/>
  <c r="A17" i="14"/>
  <c r="D16" i="14"/>
  <c r="C16" i="14"/>
  <c r="B16" i="14"/>
  <c r="A16" i="14"/>
  <c r="D15" i="14"/>
  <c r="C15" i="14"/>
  <c r="B15" i="14"/>
  <c r="A15" i="14"/>
  <c r="D14" i="14"/>
  <c r="C14" i="14"/>
  <c r="B14" i="14"/>
  <c r="A14" i="14"/>
  <c r="D13" i="14"/>
  <c r="C13" i="14"/>
  <c r="B13" i="14"/>
  <c r="A13" i="14"/>
  <c r="D12" i="14"/>
  <c r="C12" i="14"/>
  <c r="B12" i="14"/>
  <c r="A12" i="14"/>
  <c r="D11" i="14"/>
  <c r="C11" i="14"/>
  <c r="B11" i="14"/>
  <c r="A11" i="14"/>
  <c r="D10" i="14"/>
  <c r="C10" i="14"/>
  <c r="B10" i="14"/>
  <c r="A10" i="14"/>
  <c r="D9" i="14"/>
  <c r="C9" i="14"/>
  <c r="B9" i="14"/>
  <c r="A9" i="14"/>
  <c r="D8" i="14"/>
  <c r="C8" i="14"/>
  <c r="B8" i="14"/>
  <c r="A8" i="14"/>
  <c r="D7" i="14"/>
  <c r="C7" i="14"/>
  <c r="B7" i="14"/>
  <c r="A7" i="14"/>
  <c r="D6" i="14"/>
  <c r="C6" i="14"/>
  <c r="B6" i="14"/>
  <c r="A6" i="14"/>
  <c r="D5" i="14"/>
  <c r="C5" i="14"/>
  <c r="B5" i="14"/>
  <c r="A5" i="14"/>
  <c r="D4" i="14"/>
  <c r="C4" i="14"/>
  <c r="B4" i="14"/>
  <c r="A4" i="14"/>
  <c r="D3" i="14"/>
  <c r="C3" i="14"/>
  <c r="B3" i="14"/>
  <c r="A3" i="14"/>
  <c r="D2" i="14"/>
  <c r="C2" i="14"/>
  <c r="B2" i="14"/>
  <c r="A2" i="14"/>
  <c r="D1" i="14"/>
  <c r="C1" i="14"/>
  <c r="B1" i="14"/>
  <c r="A1" i="14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4" i="8"/>
  <c r="A3" i="8"/>
  <c r="A2" i="8"/>
  <c r="E1" i="8"/>
  <c r="D1" i="8"/>
  <c r="C1" i="8"/>
  <c r="B1" i="8"/>
  <c r="A1" i="8"/>
  <c r="E23" i="7"/>
  <c r="D23" i="7"/>
  <c r="C23" i="7"/>
  <c r="B23" i="7"/>
  <c r="A23" i="7"/>
  <c r="E22" i="7"/>
  <c r="D22" i="7"/>
  <c r="C22" i="7"/>
  <c r="B22" i="7"/>
  <c r="A22" i="7"/>
  <c r="E21" i="7"/>
  <c r="D21" i="7"/>
  <c r="C21" i="7"/>
  <c r="B21" i="7"/>
  <c r="A21" i="7"/>
  <c r="E20" i="7"/>
  <c r="D20" i="7"/>
  <c r="C20" i="7"/>
  <c r="B20" i="7"/>
  <c r="A20" i="7"/>
  <c r="E19" i="7"/>
  <c r="D19" i="7"/>
  <c r="C19" i="7"/>
  <c r="B19" i="7"/>
  <c r="A19" i="7"/>
  <c r="E18" i="7"/>
  <c r="D18" i="7"/>
  <c r="C18" i="7"/>
  <c r="B18" i="7"/>
  <c r="A18" i="7"/>
  <c r="E17" i="7"/>
  <c r="D17" i="7"/>
  <c r="C17" i="7"/>
  <c r="B17" i="7"/>
  <c r="A17" i="7"/>
  <c r="E16" i="7"/>
  <c r="D16" i="7"/>
  <c r="C16" i="7"/>
  <c r="B16" i="7"/>
  <c r="A16" i="7"/>
  <c r="E15" i="7"/>
  <c r="D15" i="7"/>
  <c r="C15" i="7"/>
  <c r="B15" i="7"/>
  <c r="A15" i="7"/>
  <c r="E14" i="7"/>
  <c r="D14" i="7"/>
  <c r="C14" i="7"/>
  <c r="B14" i="7"/>
  <c r="A14" i="7"/>
  <c r="E13" i="7"/>
  <c r="D13" i="7"/>
  <c r="C13" i="7"/>
  <c r="B13" i="7"/>
  <c r="A13" i="7"/>
  <c r="E12" i="7"/>
  <c r="D12" i="7"/>
  <c r="C12" i="7"/>
  <c r="B12" i="7"/>
  <c r="A12" i="7"/>
  <c r="E11" i="7"/>
  <c r="D11" i="7"/>
  <c r="C11" i="7"/>
  <c r="B11" i="7"/>
  <c r="A11" i="7"/>
  <c r="E10" i="7"/>
  <c r="D10" i="7"/>
  <c r="C10" i="7"/>
  <c r="B10" i="7"/>
  <c r="A10" i="7"/>
  <c r="E9" i="7"/>
  <c r="D9" i="7"/>
  <c r="C9" i="7"/>
  <c r="B9" i="7"/>
  <c r="A9" i="7"/>
  <c r="E8" i="7"/>
  <c r="D8" i="7"/>
  <c r="C8" i="7"/>
  <c r="B8" i="7"/>
  <c r="A8" i="7"/>
  <c r="E7" i="7"/>
  <c r="D7" i="7"/>
  <c r="C7" i="7"/>
  <c r="B7" i="7"/>
  <c r="A7" i="7"/>
  <c r="E6" i="7"/>
  <c r="D6" i="7"/>
  <c r="C6" i="7"/>
  <c r="B6" i="7"/>
  <c r="A6" i="7"/>
  <c r="E5" i="7"/>
  <c r="D5" i="7"/>
  <c r="C5" i="7"/>
  <c r="B5" i="7"/>
  <c r="A5" i="7"/>
  <c r="E4" i="7"/>
  <c r="D4" i="7"/>
  <c r="C4" i="7"/>
  <c r="B4" i="7"/>
  <c r="A4" i="7"/>
  <c r="E3" i="7"/>
  <c r="D3" i="7"/>
  <c r="C3" i="7"/>
  <c r="B3" i="7"/>
  <c r="A3" i="7"/>
  <c r="E2" i="7"/>
  <c r="D2" i="7"/>
  <c r="C2" i="7"/>
  <c r="B2" i="7"/>
  <c r="A2" i="7"/>
  <c r="E1" i="7"/>
  <c r="D1" i="7"/>
  <c r="C1" i="7"/>
  <c r="B1" i="7"/>
  <c r="A1" i="7"/>
  <c r="E23" i="3"/>
  <c r="D23" i="3"/>
  <c r="C23" i="3"/>
  <c r="B23" i="3"/>
  <c r="B23" i="5" s="1"/>
  <c r="A23" i="3"/>
  <c r="E22" i="3"/>
  <c r="D22" i="3"/>
  <c r="C22" i="3"/>
  <c r="B22" i="3"/>
  <c r="B22" i="5" s="1"/>
  <c r="A22" i="3"/>
  <c r="E21" i="3"/>
  <c r="D21" i="3"/>
  <c r="C21" i="3"/>
  <c r="B21" i="3"/>
  <c r="B21" i="5" s="1"/>
  <c r="A21" i="3"/>
  <c r="E20" i="3"/>
  <c r="D20" i="3"/>
  <c r="C20" i="3"/>
  <c r="B20" i="3"/>
  <c r="B20" i="5" s="1"/>
  <c r="A20" i="3"/>
  <c r="E19" i="3"/>
  <c r="D19" i="3"/>
  <c r="C19" i="3"/>
  <c r="B19" i="3"/>
  <c r="B19" i="5" s="1"/>
  <c r="A19" i="3"/>
  <c r="E18" i="3"/>
  <c r="D18" i="3"/>
  <c r="C18" i="3"/>
  <c r="B18" i="3"/>
  <c r="B18" i="5" s="1"/>
  <c r="A18" i="3"/>
  <c r="E17" i="3"/>
  <c r="D17" i="3"/>
  <c r="C17" i="3"/>
  <c r="B17" i="3"/>
  <c r="B17" i="5" s="1"/>
  <c r="A17" i="3"/>
  <c r="E16" i="3"/>
  <c r="D16" i="3"/>
  <c r="C16" i="3"/>
  <c r="B16" i="3"/>
  <c r="B16" i="5" s="1"/>
  <c r="A16" i="3"/>
  <c r="E15" i="3"/>
  <c r="D15" i="3"/>
  <c r="C15" i="3"/>
  <c r="B15" i="3"/>
  <c r="B15" i="5" s="1"/>
  <c r="A15" i="3"/>
  <c r="E14" i="3"/>
  <c r="D14" i="3"/>
  <c r="C14" i="3"/>
  <c r="B14" i="3"/>
  <c r="B14" i="5" s="1"/>
  <c r="A14" i="3"/>
  <c r="E13" i="3"/>
  <c r="D13" i="3"/>
  <c r="C13" i="3"/>
  <c r="B13" i="3"/>
  <c r="B13" i="5" s="1"/>
  <c r="A13" i="3"/>
  <c r="E12" i="3"/>
  <c r="D12" i="3"/>
  <c r="C12" i="3"/>
  <c r="B12" i="3"/>
  <c r="B12" i="5" s="1"/>
  <c r="A12" i="3"/>
  <c r="E11" i="3"/>
  <c r="D11" i="3"/>
  <c r="C11" i="3"/>
  <c r="B11" i="3"/>
  <c r="B11" i="5" s="1"/>
  <c r="A11" i="3"/>
  <c r="E10" i="3"/>
  <c r="D10" i="3"/>
  <c r="C10" i="3"/>
  <c r="B10" i="3"/>
  <c r="B10" i="5" s="1"/>
  <c r="A10" i="3"/>
  <c r="E9" i="3"/>
  <c r="D9" i="3"/>
  <c r="C9" i="3"/>
  <c r="B9" i="3"/>
  <c r="B9" i="5" s="1"/>
  <c r="A9" i="3"/>
  <c r="E8" i="3"/>
  <c r="D8" i="3"/>
  <c r="C8" i="3"/>
  <c r="B8" i="3"/>
  <c r="B8" i="5" s="1"/>
  <c r="A8" i="3"/>
  <c r="E7" i="3"/>
  <c r="D7" i="3"/>
  <c r="C7" i="3"/>
  <c r="B7" i="3"/>
  <c r="B7" i="5" s="1"/>
  <c r="A7" i="3"/>
  <c r="E6" i="3"/>
  <c r="D6" i="3"/>
  <c r="C6" i="3"/>
  <c r="B6" i="3"/>
  <c r="B6" i="5" s="1"/>
  <c r="A6" i="3"/>
  <c r="E5" i="3"/>
  <c r="D5" i="3"/>
  <c r="C5" i="3"/>
  <c r="B5" i="3"/>
  <c r="B5" i="5" s="1"/>
  <c r="A5" i="3"/>
  <c r="E4" i="3"/>
  <c r="D4" i="3"/>
  <c r="C4" i="3"/>
  <c r="B4" i="3"/>
  <c r="B4" i="5" s="1"/>
  <c r="A4" i="3"/>
  <c r="E3" i="3"/>
  <c r="D3" i="3"/>
  <c r="C3" i="3"/>
  <c r="B3" i="3"/>
  <c r="B3" i="5" s="1"/>
  <c r="A3" i="3"/>
  <c r="E2" i="3"/>
  <c r="D2" i="3"/>
  <c r="C2" i="3"/>
  <c r="B2" i="3"/>
  <c r="B2" i="5" s="1"/>
  <c r="A2" i="3"/>
  <c r="E1" i="3"/>
  <c r="D1" i="3"/>
  <c r="C1" i="3"/>
  <c r="B1" i="3"/>
  <c r="A1" i="3"/>
  <c r="E23" i="2"/>
  <c r="D23" i="2"/>
  <c r="C23" i="2"/>
  <c r="B23" i="2"/>
  <c r="B23" i="4" s="1"/>
  <c r="A23" i="2"/>
  <c r="E22" i="2"/>
  <c r="D22" i="2"/>
  <c r="C22" i="2"/>
  <c r="B22" i="2"/>
  <c r="B22" i="4" s="1"/>
  <c r="A22" i="2"/>
  <c r="E21" i="2"/>
  <c r="D21" i="2"/>
  <c r="C21" i="2"/>
  <c r="B21" i="2"/>
  <c r="B21" i="4" s="1"/>
  <c r="A21" i="2"/>
  <c r="E20" i="2"/>
  <c r="D20" i="2"/>
  <c r="C20" i="2"/>
  <c r="B20" i="2"/>
  <c r="B20" i="4" s="1"/>
  <c r="A20" i="2"/>
  <c r="E19" i="2"/>
  <c r="D19" i="2"/>
  <c r="C19" i="2"/>
  <c r="B19" i="2"/>
  <c r="B19" i="4" s="1"/>
  <c r="A19" i="2"/>
  <c r="E18" i="2"/>
  <c r="D18" i="2"/>
  <c r="C18" i="2"/>
  <c r="B18" i="2"/>
  <c r="B18" i="4" s="1"/>
  <c r="A18" i="2"/>
  <c r="E17" i="2"/>
  <c r="D17" i="2"/>
  <c r="C17" i="2"/>
  <c r="B17" i="2"/>
  <c r="B17" i="4" s="1"/>
  <c r="A17" i="2"/>
  <c r="E16" i="2"/>
  <c r="D16" i="2"/>
  <c r="C16" i="2"/>
  <c r="B16" i="2"/>
  <c r="B16" i="4" s="1"/>
  <c r="A16" i="2"/>
  <c r="E15" i="2"/>
  <c r="D15" i="2"/>
  <c r="C15" i="2"/>
  <c r="B15" i="2"/>
  <c r="B15" i="4" s="1"/>
  <c r="A15" i="2"/>
  <c r="E14" i="2"/>
  <c r="D14" i="2"/>
  <c r="C14" i="2"/>
  <c r="B14" i="2"/>
  <c r="B14" i="4" s="1"/>
  <c r="A14" i="2"/>
  <c r="E13" i="2"/>
  <c r="D13" i="2"/>
  <c r="C13" i="2"/>
  <c r="B13" i="2"/>
  <c r="B13" i="4" s="1"/>
  <c r="A13" i="2"/>
  <c r="E12" i="2"/>
  <c r="D12" i="2"/>
  <c r="C12" i="2"/>
  <c r="B12" i="2"/>
  <c r="B12" i="4" s="1"/>
  <c r="A12" i="2"/>
  <c r="E11" i="2"/>
  <c r="D11" i="2"/>
  <c r="C11" i="2"/>
  <c r="B11" i="2"/>
  <c r="B11" i="4" s="1"/>
  <c r="A11" i="2"/>
  <c r="E10" i="2"/>
  <c r="D10" i="2"/>
  <c r="C10" i="2"/>
  <c r="B10" i="2"/>
  <c r="B10" i="4" s="1"/>
  <c r="A10" i="2"/>
  <c r="E9" i="2"/>
  <c r="D9" i="2"/>
  <c r="C9" i="2"/>
  <c r="B9" i="2"/>
  <c r="B9" i="4" s="1"/>
  <c r="A9" i="2"/>
  <c r="E8" i="2"/>
  <c r="D8" i="2"/>
  <c r="C8" i="2"/>
  <c r="B8" i="2"/>
  <c r="B8" i="4" s="1"/>
  <c r="A8" i="2"/>
  <c r="E7" i="2"/>
  <c r="D7" i="2"/>
  <c r="C7" i="2"/>
  <c r="B7" i="2"/>
  <c r="B7" i="4" s="1"/>
  <c r="A7" i="2"/>
  <c r="E6" i="2"/>
  <c r="D6" i="2"/>
  <c r="C6" i="2"/>
  <c r="B6" i="2"/>
  <c r="B6" i="4" s="1"/>
  <c r="A6" i="2"/>
  <c r="E5" i="2"/>
  <c r="D5" i="2"/>
  <c r="C5" i="2"/>
  <c r="B5" i="2"/>
  <c r="B5" i="4" s="1"/>
  <c r="A5" i="2"/>
  <c r="E4" i="2"/>
  <c r="D4" i="2"/>
  <c r="C4" i="2"/>
  <c r="B4" i="2"/>
  <c r="B4" i="4" s="1"/>
  <c r="A4" i="2"/>
  <c r="E3" i="2"/>
  <c r="D3" i="2"/>
  <c r="C3" i="2"/>
  <c r="B3" i="2"/>
  <c r="B3" i="4" s="1"/>
  <c r="A3" i="2"/>
  <c r="E2" i="2"/>
  <c r="D2" i="2"/>
  <c r="B2" i="2"/>
  <c r="B2" i="4" s="1"/>
  <c r="A2" i="2"/>
  <c r="A1" i="2"/>
  <c r="E1" i="2"/>
  <c r="D1" i="2"/>
  <c r="C1" i="2"/>
  <c r="B1" i="2"/>
  <c r="C2" i="2"/>
  <c r="F22" i="7" l="1"/>
  <c r="F2" i="7"/>
  <c r="F10" i="7"/>
  <c r="F16" i="7"/>
  <c r="R56" i="18"/>
  <c r="R54" i="18"/>
  <c r="C2" i="4"/>
  <c r="F19" i="7"/>
  <c r="F3" i="7"/>
  <c r="F5" i="7"/>
  <c r="F7" i="7"/>
  <c r="F9" i="7"/>
  <c r="F17" i="7"/>
  <c r="F18" i="7"/>
  <c r="F11" i="7"/>
  <c r="F13" i="7"/>
  <c r="F15" i="7"/>
  <c r="F21" i="7"/>
  <c r="F4" i="7"/>
  <c r="F6" i="7"/>
  <c r="F8" i="7"/>
  <c r="F12" i="7"/>
  <c r="F14" i="7"/>
  <c r="F20" i="7"/>
  <c r="F23" i="7"/>
  <c r="B34" i="1"/>
  <c r="B33" i="1"/>
  <c r="E34" i="1"/>
  <c r="E33" i="1"/>
  <c r="G34" i="1"/>
  <c r="G33" i="1"/>
  <c r="I34" i="1"/>
  <c r="I33" i="1"/>
  <c r="K34" i="1"/>
  <c r="K33" i="1"/>
  <c r="M34" i="1"/>
  <c r="M33" i="1"/>
  <c r="O34" i="1"/>
  <c r="O33" i="1"/>
  <c r="Q34" i="1"/>
  <c r="Q33" i="1"/>
  <c r="Q32" i="1"/>
  <c r="O32" i="1"/>
  <c r="M32" i="1"/>
  <c r="K32" i="1"/>
  <c r="I32" i="1"/>
  <c r="G32" i="1"/>
  <c r="E32" i="1"/>
  <c r="C32" i="1"/>
  <c r="C34" i="1"/>
  <c r="C33" i="1"/>
  <c r="D34" i="1"/>
  <c r="D33" i="1"/>
  <c r="F34" i="1"/>
  <c r="F33" i="1"/>
  <c r="H34" i="1"/>
  <c r="H33" i="1"/>
  <c r="J34" i="1"/>
  <c r="J33" i="1"/>
  <c r="L34" i="1"/>
  <c r="L33" i="1"/>
  <c r="N34" i="1"/>
  <c r="N33" i="1"/>
  <c r="P34" i="1"/>
  <c r="P33" i="1"/>
  <c r="B32" i="1"/>
  <c r="P32" i="1"/>
  <c r="N32" i="1"/>
  <c r="L32" i="1"/>
  <c r="J32" i="1"/>
  <c r="H32" i="1"/>
  <c r="F32" i="1"/>
  <c r="D32" i="1"/>
  <c r="D33" i="6"/>
  <c r="D34" i="6"/>
  <c r="F33" i="6"/>
  <c r="F34" i="6"/>
  <c r="H33" i="6"/>
  <c r="H34" i="6"/>
  <c r="J33" i="6"/>
  <c r="J34" i="6"/>
  <c r="L33" i="6"/>
  <c r="L34" i="6"/>
  <c r="N33" i="6"/>
  <c r="N34" i="6"/>
  <c r="P33" i="6"/>
  <c r="P34" i="6"/>
  <c r="B33" i="6"/>
  <c r="B34" i="6"/>
  <c r="C34" i="6"/>
  <c r="C33" i="6"/>
  <c r="E34" i="6"/>
  <c r="E33" i="6"/>
  <c r="G34" i="6"/>
  <c r="G33" i="6"/>
  <c r="I34" i="6"/>
  <c r="I33" i="6"/>
  <c r="K34" i="6"/>
  <c r="K33" i="6"/>
  <c r="M34" i="6"/>
  <c r="M33" i="6"/>
  <c r="O34" i="6"/>
  <c r="O33" i="6"/>
  <c r="Q34" i="6"/>
  <c r="Q33" i="6"/>
  <c r="AD13" i="1"/>
  <c r="AD10" i="1"/>
  <c r="AD18" i="1"/>
  <c r="AD19" i="1"/>
  <c r="AD9" i="1"/>
  <c r="AD16" i="1"/>
  <c r="AD14" i="1"/>
  <c r="AD20" i="1"/>
  <c r="AD25" i="1"/>
  <c r="AD23" i="1"/>
  <c r="AD7" i="1"/>
  <c r="AD17" i="1"/>
  <c r="AD11" i="1"/>
  <c r="AD12" i="1"/>
  <c r="AD15" i="1"/>
  <c r="AD5" i="1"/>
  <c r="AD8" i="1"/>
  <c r="AD6" i="1"/>
  <c r="AD4" i="1"/>
  <c r="AD24" i="1"/>
  <c r="AD21" i="1"/>
  <c r="AD22" i="1"/>
  <c r="AC13" i="6"/>
  <c r="AC10" i="6"/>
  <c r="AC12" i="6"/>
  <c r="AC15" i="6"/>
  <c r="AC5" i="6"/>
  <c r="AC8" i="6"/>
  <c r="AC16" i="6"/>
  <c r="AC14" i="6"/>
  <c r="AC20" i="6"/>
  <c r="AC25" i="6"/>
  <c r="AC23" i="6"/>
  <c r="AC17" i="6"/>
  <c r="AC11" i="6"/>
  <c r="AC18" i="6"/>
  <c r="AC19" i="6"/>
  <c r="AC9" i="6"/>
  <c r="AC7" i="6"/>
  <c r="AC6" i="6"/>
  <c r="AC4" i="6"/>
  <c r="AC24" i="6"/>
  <c r="AC21" i="6"/>
  <c r="AC22" i="6"/>
  <c r="E56" i="18"/>
  <c r="E54" i="18"/>
  <c r="G56" i="18"/>
  <c r="G54" i="18"/>
  <c r="I56" i="18"/>
  <c r="I54" i="18"/>
  <c r="K56" i="18"/>
  <c r="K54" i="18"/>
  <c r="M56" i="18"/>
  <c r="M54" i="18"/>
  <c r="O56" i="18"/>
  <c r="O54" i="18"/>
  <c r="Q56" i="18"/>
  <c r="Q54" i="18"/>
  <c r="D54" i="18"/>
  <c r="D56" i="18"/>
  <c r="F56" i="18"/>
  <c r="F54" i="18"/>
  <c r="H56" i="18"/>
  <c r="H54" i="18"/>
  <c r="J56" i="18"/>
  <c r="J54" i="18"/>
  <c r="L56" i="18"/>
  <c r="L54" i="18"/>
  <c r="N56" i="18"/>
  <c r="N54" i="18"/>
  <c r="P56" i="18"/>
  <c r="P54" i="18"/>
  <c r="AR17" i="1"/>
  <c r="AR13" i="1"/>
  <c r="AR11" i="1"/>
  <c r="AR10" i="1"/>
  <c r="AR12" i="1"/>
  <c r="AR18" i="1"/>
  <c r="AR15" i="1"/>
  <c r="AR19" i="1"/>
  <c r="AR5" i="1"/>
  <c r="AR22" i="1"/>
  <c r="AR9" i="1"/>
  <c r="AR8" i="1"/>
  <c r="AR16" i="1"/>
  <c r="AR6" i="1"/>
  <c r="AR14" i="1"/>
  <c r="AR4" i="1"/>
  <c r="AR20" i="1"/>
  <c r="AR24" i="1"/>
  <c r="AR25" i="1"/>
  <c r="AR21" i="1"/>
  <c r="AR23" i="1"/>
  <c r="AR7" i="1"/>
  <c r="AP17" i="1"/>
  <c r="AP13" i="1"/>
  <c r="AP11" i="1"/>
  <c r="AP10" i="1"/>
  <c r="AP12" i="1"/>
  <c r="AP18" i="1"/>
  <c r="AP15" i="1"/>
  <c r="AP19" i="1"/>
  <c r="AP5" i="1"/>
  <c r="AP9" i="1"/>
  <c r="AP8" i="1"/>
  <c r="AP16" i="1"/>
  <c r="AP6" i="1"/>
  <c r="AP14" i="1"/>
  <c r="AP4" i="1"/>
  <c r="AP20" i="1"/>
  <c r="AP24" i="1"/>
  <c r="AP25" i="1"/>
  <c r="AP21" i="1"/>
  <c r="AP23" i="1"/>
  <c r="AP22" i="1"/>
  <c r="AP7" i="1"/>
  <c r="AN17" i="1"/>
  <c r="AN13" i="1"/>
  <c r="AN11" i="1"/>
  <c r="AN10" i="1"/>
  <c r="AN12" i="1"/>
  <c r="AN18" i="1"/>
  <c r="AN15" i="1"/>
  <c r="AN19" i="1"/>
  <c r="AN5" i="1"/>
  <c r="AN9" i="1"/>
  <c r="AN8" i="1"/>
  <c r="AN16" i="1"/>
  <c r="AN6" i="1"/>
  <c r="AN14" i="1"/>
  <c r="AN4" i="1"/>
  <c r="AN20" i="1"/>
  <c r="AN24" i="1"/>
  <c r="AN25" i="1"/>
  <c r="AN21" i="1"/>
  <c r="AN23" i="1"/>
  <c r="AN22" i="1"/>
  <c r="AN7" i="1"/>
  <c r="AL17" i="1"/>
  <c r="AL13" i="1"/>
  <c r="AL11" i="1"/>
  <c r="AL10" i="1"/>
  <c r="AL12" i="1"/>
  <c r="AL18" i="1"/>
  <c r="AL15" i="1"/>
  <c r="AL19" i="1"/>
  <c r="AL5" i="1"/>
  <c r="AL9" i="1"/>
  <c r="AL8" i="1"/>
  <c r="AL16" i="1"/>
  <c r="AL6" i="1"/>
  <c r="AL14" i="1"/>
  <c r="AL4" i="1"/>
  <c r="AL20" i="1"/>
  <c r="AL24" i="1"/>
  <c r="AL25" i="1"/>
  <c r="AL21" i="1"/>
  <c r="AL23" i="1"/>
  <c r="AL22" i="1"/>
  <c r="AL7" i="1"/>
  <c r="AJ17" i="1"/>
  <c r="AJ13" i="1"/>
  <c r="AJ11" i="1"/>
  <c r="AJ10" i="1"/>
  <c r="AJ12" i="1"/>
  <c r="AJ18" i="1"/>
  <c r="AJ15" i="1"/>
  <c r="AJ19" i="1"/>
  <c r="AJ5" i="1"/>
  <c r="AJ9" i="1"/>
  <c r="AJ8" i="1"/>
  <c r="AJ16" i="1"/>
  <c r="AJ6" i="1"/>
  <c r="AJ14" i="1"/>
  <c r="AJ4" i="1"/>
  <c r="AJ20" i="1"/>
  <c r="AJ24" i="1"/>
  <c r="AJ25" i="1"/>
  <c r="AJ21" i="1"/>
  <c r="AJ23" i="1"/>
  <c r="AJ22" i="1"/>
  <c r="AJ7" i="1"/>
  <c r="AH17" i="1"/>
  <c r="AH13" i="1"/>
  <c r="AH11" i="1"/>
  <c r="AH10" i="1"/>
  <c r="AH12" i="1"/>
  <c r="AH18" i="1"/>
  <c r="AH15" i="1"/>
  <c r="AH19" i="1"/>
  <c r="AH5" i="1"/>
  <c r="AH9" i="1"/>
  <c r="AH8" i="1"/>
  <c r="AH16" i="1"/>
  <c r="AH6" i="1"/>
  <c r="AH14" i="1"/>
  <c r="AH4" i="1"/>
  <c r="AH20" i="1"/>
  <c r="AH24" i="1"/>
  <c r="AH25" i="1"/>
  <c r="AH21" i="1"/>
  <c r="AH23" i="1"/>
  <c r="AH22" i="1"/>
  <c r="AH7" i="1"/>
  <c r="AF17" i="1"/>
  <c r="AF13" i="1"/>
  <c r="AF11" i="1"/>
  <c r="AF10" i="1"/>
  <c r="AF12" i="1"/>
  <c r="AF18" i="1"/>
  <c r="AF15" i="1"/>
  <c r="AF19" i="1"/>
  <c r="AF5" i="1"/>
  <c r="AF9" i="1"/>
  <c r="AF8" i="1"/>
  <c r="AF16" i="1"/>
  <c r="AF6" i="1"/>
  <c r="AF14" i="1"/>
  <c r="AF4" i="1"/>
  <c r="AF20" i="1"/>
  <c r="AF24" i="1"/>
  <c r="AF25" i="1"/>
  <c r="AF21" i="1"/>
  <c r="AF23" i="1"/>
  <c r="AF22" i="1"/>
  <c r="AF7" i="1"/>
  <c r="C11" i="5"/>
  <c r="C13" i="5"/>
  <c r="C15" i="5"/>
  <c r="C17" i="5"/>
  <c r="C19" i="5"/>
  <c r="C21" i="5"/>
  <c r="E21" i="5"/>
  <c r="C23" i="5"/>
  <c r="AS17" i="1"/>
  <c r="AS13" i="1"/>
  <c r="AS11" i="1"/>
  <c r="AS10" i="1"/>
  <c r="AS12" i="1"/>
  <c r="AS18" i="1"/>
  <c r="AS15" i="1"/>
  <c r="AS19" i="1"/>
  <c r="AS5" i="1"/>
  <c r="AS9" i="1"/>
  <c r="AS8" i="1"/>
  <c r="AS16" i="1"/>
  <c r="AS6" i="1"/>
  <c r="AS14" i="1"/>
  <c r="AS4" i="1"/>
  <c r="AS20" i="1"/>
  <c r="AS24" i="1"/>
  <c r="AS25" i="1"/>
  <c r="AS21" i="1"/>
  <c r="AS23" i="1"/>
  <c r="AS7" i="1"/>
  <c r="AS22" i="1"/>
  <c r="AQ17" i="1"/>
  <c r="AQ13" i="1"/>
  <c r="AQ11" i="1"/>
  <c r="AQ10" i="1"/>
  <c r="AQ12" i="1"/>
  <c r="AQ18" i="1"/>
  <c r="AQ15" i="1"/>
  <c r="AQ19" i="1"/>
  <c r="AQ5" i="1"/>
  <c r="AQ9" i="1"/>
  <c r="AQ8" i="1"/>
  <c r="AQ16" i="1"/>
  <c r="AQ6" i="1"/>
  <c r="AQ14" i="1"/>
  <c r="AQ4" i="1"/>
  <c r="AQ20" i="1"/>
  <c r="AQ24" i="1"/>
  <c r="AQ25" i="1"/>
  <c r="AQ21" i="1"/>
  <c r="AQ23" i="1"/>
  <c r="AQ7" i="1"/>
  <c r="AQ22" i="1"/>
  <c r="AO17" i="1"/>
  <c r="AO13" i="1"/>
  <c r="AO11" i="1"/>
  <c r="AO10" i="1"/>
  <c r="AO12" i="1"/>
  <c r="AO18" i="1"/>
  <c r="AO15" i="1"/>
  <c r="AO19" i="1"/>
  <c r="AO5" i="1"/>
  <c r="AO9" i="1"/>
  <c r="AO8" i="1"/>
  <c r="AO16" i="1"/>
  <c r="AO6" i="1"/>
  <c r="AO14" i="1"/>
  <c r="AO4" i="1"/>
  <c r="AO20" i="1"/>
  <c r="AO24" i="1"/>
  <c r="AO25" i="1"/>
  <c r="AO21" i="1"/>
  <c r="AO23" i="1"/>
  <c r="AO22" i="1"/>
  <c r="AO7" i="1"/>
  <c r="AM17" i="1"/>
  <c r="AM13" i="1"/>
  <c r="AM11" i="1"/>
  <c r="AM10" i="1"/>
  <c r="AM12" i="1"/>
  <c r="AM18" i="1"/>
  <c r="AM15" i="1"/>
  <c r="AM19" i="1"/>
  <c r="AM5" i="1"/>
  <c r="AM9" i="1"/>
  <c r="AM8" i="1"/>
  <c r="AM16" i="1"/>
  <c r="AM6" i="1"/>
  <c r="AM14" i="1"/>
  <c r="AM4" i="1"/>
  <c r="AM20" i="1"/>
  <c r="AM24" i="1"/>
  <c r="AM25" i="1"/>
  <c r="AM21" i="1"/>
  <c r="AM23" i="1"/>
  <c r="AM22" i="1"/>
  <c r="AM7" i="1"/>
  <c r="AK17" i="1"/>
  <c r="AK13" i="1"/>
  <c r="AK11" i="1"/>
  <c r="AK10" i="1"/>
  <c r="AK12" i="1"/>
  <c r="AK18" i="1"/>
  <c r="AK15" i="1"/>
  <c r="AK19" i="1"/>
  <c r="AK5" i="1"/>
  <c r="AK9" i="1"/>
  <c r="AK8" i="1"/>
  <c r="AK16" i="1"/>
  <c r="AK6" i="1"/>
  <c r="AK14" i="1"/>
  <c r="AK4" i="1"/>
  <c r="AK20" i="1"/>
  <c r="AK24" i="1"/>
  <c r="AK25" i="1"/>
  <c r="AK21" i="1"/>
  <c r="AK23" i="1"/>
  <c r="AK22" i="1"/>
  <c r="AK7" i="1"/>
  <c r="AI17" i="1"/>
  <c r="AI13" i="1"/>
  <c r="AI11" i="1"/>
  <c r="AI10" i="1"/>
  <c r="AI12" i="1"/>
  <c r="AI18" i="1"/>
  <c r="AI15" i="1"/>
  <c r="AI19" i="1"/>
  <c r="AI5" i="1"/>
  <c r="AI9" i="1"/>
  <c r="AI8" i="1"/>
  <c r="AI16" i="1"/>
  <c r="AI6" i="1"/>
  <c r="AI14" i="1"/>
  <c r="AI4" i="1"/>
  <c r="AI20" i="1"/>
  <c r="AI24" i="1"/>
  <c r="AI25" i="1"/>
  <c r="AI21" i="1"/>
  <c r="AI23" i="1"/>
  <c r="AI22" i="1"/>
  <c r="AI7" i="1"/>
  <c r="AG17" i="1"/>
  <c r="AG13" i="1"/>
  <c r="AG11" i="1"/>
  <c r="AG10" i="1"/>
  <c r="AG12" i="1"/>
  <c r="AG18" i="1"/>
  <c r="AG15" i="1"/>
  <c r="AG19" i="1"/>
  <c r="AG5" i="1"/>
  <c r="AG9" i="1"/>
  <c r="AG8" i="1"/>
  <c r="AG16" i="1"/>
  <c r="AG6" i="1"/>
  <c r="AG14" i="1"/>
  <c r="AG4" i="1"/>
  <c r="AG20" i="1"/>
  <c r="AG24" i="1"/>
  <c r="AG25" i="1"/>
  <c r="AG21" i="1"/>
  <c r="AG23" i="1"/>
  <c r="AG22" i="1"/>
  <c r="AG7" i="1"/>
  <c r="AE17" i="1"/>
  <c r="AC17" i="1" s="1"/>
  <c r="AE13" i="1"/>
  <c r="AE11" i="1"/>
  <c r="AC11" i="1" s="1"/>
  <c r="AE10" i="1"/>
  <c r="AE12" i="1"/>
  <c r="AC12" i="1" s="1"/>
  <c r="AE18" i="1"/>
  <c r="AE15" i="1"/>
  <c r="AC15" i="1" s="1"/>
  <c r="AE19" i="1"/>
  <c r="AE5" i="1"/>
  <c r="AC5" i="1" s="1"/>
  <c r="AE9" i="1"/>
  <c r="AE8" i="1"/>
  <c r="AC8" i="1" s="1"/>
  <c r="AE16" i="1"/>
  <c r="AE6" i="1"/>
  <c r="AC6" i="1" s="1"/>
  <c r="AE14" i="1"/>
  <c r="AE4" i="1"/>
  <c r="AC4" i="1" s="1"/>
  <c r="AE20" i="1"/>
  <c r="AE24" i="1"/>
  <c r="AC24" i="1" s="1"/>
  <c r="AE25" i="1"/>
  <c r="AE21" i="1"/>
  <c r="AC21" i="1" s="1"/>
  <c r="AE23" i="1"/>
  <c r="AE22" i="1"/>
  <c r="AE7" i="1"/>
  <c r="D2" i="4"/>
  <c r="C5" i="4"/>
  <c r="C11" i="4"/>
  <c r="C15" i="4"/>
  <c r="C17" i="4"/>
  <c r="C19" i="4"/>
  <c r="C4" i="5"/>
  <c r="C21" i="4"/>
  <c r="C6" i="5"/>
  <c r="C3" i="4"/>
  <c r="E3" i="4"/>
  <c r="D4" i="4"/>
  <c r="E5" i="4"/>
  <c r="D6" i="4"/>
  <c r="C7" i="4"/>
  <c r="E7" i="4"/>
  <c r="D8" i="4"/>
  <c r="C9" i="4"/>
  <c r="E9" i="4"/>
  <c r="D10" i="4"/>
  <c r="E11" i="4"/>
  <c r="D12" i="4"/>
  <c r="C13" i="4"/>
  <c r="E13" i="4"/>
  <c r="D14" i="4"/>
  <c r="E15" i="4"/>
  <c r="D16" i="4"/>
  <c r="E17" i="4"/>
  <c r="D18" i="4"/>
  <c r="E19" i="4"/>
  <c r="D20" i="4"/>
  <c r="E21" i="4"/>
  <c r="D22" i="4"/>
  <c r="C23" i="4"/>
  <c r="E23" i="4"/>
  <c r="C2" i="5"/>
  <c r="E2" i="5"/>
  <c r="D3" i="5"/>
  <c r="E4" i="5"/>
  <c r="D5" i="5"/>
  <c r="E6" i="5"/>
  <c r="D7" i="5"/>
  <c r="C8" i="5"/>
  <c r="E8" i="5"/>
  <c r="D9" i="5"/>
  <c r="C10" i="5"/>
  <c r="E10" i="5"/>
  <c r="D11" i="5"/>
  <c r="C12" i="5"/>
  <c r="E12" i="5"/>
  <c r="D13" i="5"/>
  <c r="C14" i="5"/>
  <c r="E14" i="5"/>
  <c r="D15" i="5"/>
  <c r="C16" i="5"/>
  <c r="E16" i="5"/>
  <c r="D17" i="5"/>
  <c r="C18" i="5"/>
  <c r="E18" i="5"/>
  <c r="D19" i="5"/>
  <c r="C20" i="5"/>
  <c r="E20" i="5"/>
  <c r="D21" i="5"/>
  <c r="C22" i="5"/>
  <c r="E22" i="5"/>
  <c r="D23" i="5"/>
  <c r="E2" i="4"/>
  <c r="D3" i="4"/>
  <c r="C4" i="4"/>
  <c r="E4" i="4"/>
  <c r="D5" i="4"/>
  <c r="C6" i="4"/>
  <c r="E6" i="4"/>
  <c r="D7" i="4"/>
  <c r="C8" i="4"/>
  <c r="E8" i="4"/>
  <c r="D9" i="4"/>
  <c r="C10" i="4"/>
  <c r="E10" i="4"/>
  <c r="D11" i="4"/>
  <c r="C12" i="4"/>
  <c r="E12" i="4"/>
  <c r="D13" i="4"/>
  <c r="C14" i="4"/>
  <c r="E14" i="4"/>
  <c r="D15" i="4"/>
  <c r="C16" i="4"/>
  <c r="E16" i="4"/>
  <c r="D17" i="4"/>
  <c r="C18" i="4"/>
  <c r="E18" i="4"/>
  <c r="D19" i="4"/>
  <c r="C20" i="4"/>
  <c r="E20" i="4"/>
  <c r="D21" i="4"/>
  <c r="C22" i="4"/>
  <c r="E22" i="4"/>
  <c r="D23" i="4"/>
  <c r="D2" i="5"/>
  <c r="C3" i="5"/>
  <c r="E3" i="5"/>
  <c r="D4" i="5"/>
  <c r="C5" i="5"/>
  <c r="E5" i="5"/>
  <c r="D6" i="5"/>
  <c r="C7" i="5"/>
  <c r="E7" i="5"/>
  <c r="D8" i="5"/>
  <c r="C9" i="5"/>
  <c r="E9" i="5"/>
  <c r="D10" i="5"/>
  <c r="E11" i="5"/>
  <c r="D12" i="5"/>
  <c r="E13" i="5"/>
  <c r="D14" i="5"/>
  <c r="E15" i="5"/>
  <c r="D16" i="5"/>
  <c r="E17" i="5"/>
  <c r="D18" i="5"/>
  <c r="E19" i="5"/>
  <c r="D20" i="5"/>
  <c r="D22" i="5"/>
  <c r="E23" i="5"/>
  <c r="AC22" i="1" l="1"/>
  <c r="R34" i="6"/>
  <c r="R33" i="1"/>
  <c r="R32" i="1"/>
  <c r="R34" i="1"/>
  <c r="R33" i="6"/>
  <c r="AB28" i="6"/>
  <c r="AC7" i="1"/>
  <c r="AC23" i="1"/>
  <c r="AC25" i="1"/>
  <c r="AC20" i="1"/>
  <c r="AC14" i="1"/>
  <c r="AC16" i="1"/>
  <c r="AC9" i="1"/>
  <c r="AC19" i="1"/>
  <c r="AC18" i="1"/>
  <c r="AC10" i="1"/>
  <c r="AC13" i="1"/>
  <c r="AC27" i="1" l="1"/>
</calcChain>
</file>

<file path=xl/sharedStrings.xml><?xml version="1.0" encoding="utf-8"?>
<sst xmlns="http://schemas.openxmlformats.org/spreadsheetml/2006/main" count="664" uniqueCount="257">
  <si>
    <t>BW(B/s)</t>
  </si>
  <si>
    <t>w1 c1</t>
  </si>
  <si>
    <t>w4 c1</t>
  </si>
  <si>
    <t>w16 c1</t>
  </si>
  <si>
    <t>w64 c1</t>
  </si>
  <si>
    <t>w1 c4</t>
  </si>
  <si>
    <t>w4 c4</t>
  </si>
  <si>
    <t>w16 c4</t>
  </si>
  <si>
    <t>w64 c4</t>
  </si>
  <si>
    <t>w1 c16</t>
  </si>
  <si>
    <t>w4 c16</t>
  </si>
  <si>
    <t>w16 c16</t>
  </si>
  <si>
    <t>w64 c16</t>
  </si>
  <si>
    <t>w1 c64</t>
  </si>
  <si>
    <t>w4 c64</t>
  </si>
  <si>
    <t>w16 c64</t>
  </si>
  <si>
    <t>w64 c64</t>
  </si>
  <si>
    <t>#1</t>
  </si>
  <si>
    <t>#2</t>
  </si>
  <si>
    <t>#3</t>
  </si>
  <si>
    <t>#4</t>
  </si>
  <si>
    <t>#5</t>
  </si>
  <si>
    <t>#6</t>
  </si>
  <si>
    <t>#7</t>
  </si>
  <si>
    <t>#8</t>
  </si>
  <si>
    <t>#9</t>
  </si>
  <si>
    <t>#10</t>
  </si>
  <si>
    <t>#11</t>
  </si>
  <si>
    <t>#12</t>
  </si>
  <si>
    <t>#13</t>
  </si>
  <si>
    <t>#14</t>
  </si>
  <si>
    <t>#15</t>
  </si>
  <si>
    <t>#16</t>
  </si>
  <si>
    <t>#17</t>
  </si>
  <si>
    <t>#18</t>
  </si>
  <si>
    <t>#19</t>
  </si>
  <si>
    <t>#20</t>
  </si>
  <si>
    <t>#21</t>
  </si>
  <si>
    <t>#22</t>
  </si>
  <si>
    <t>IPC</t>
  </si>
  <si>
    <t>L1 Miss Panelty</t>
  </si>
  <si>
    <t>max</t>
  </si>
  <si>
    <t>min</t>
  </si>
  <si>
    <t>aver</t>
  </si>
  <si>
    <t>Max</t>
  </si>
  <si>
    <t>benchmark name</t>
  </si>
  <si>
    <t>4M-check</t>
  </si>
  <si>
    <t>4M-check-reassembly-tcp-cmykw2-rotate</t>
  </si>
  <si>
    <t>4M-check-reassembly-tcp</t>
  </si>
  <si>
    <t>4M-cmykw2</t>
  </si>
  <si>
    <t>4M-check-reassembly-tcp-x264w2</t>
  </si>
  <si>
    <t>4M-cmykw2-rotatew2</t>
  </si>
  <si>
    <t>4M-reassembly</t>
  </si>
  <si>
    <t>4M-rotatew2</t>
  </si>
  <si>
    <t>4M-tcp-mixed</t>
  </si>
  <si>
    <t>4M-x264w2</t>
  </si>
  <si>
    <t>empty-wld</t>
  </si>
  <si>
    <t>iDCT-4M</t>
  </si>
  <si>
    <t>ippktcheck-4M</t>
  </si>
  <si>
    <t>ipres-4M</t>
  </si>
  <si>
    <t>md5-4M</t>
  </si>
  <si>
    <t>rgbcmyk-4M</t>
  </si>
  <si>
    <t>rotate-34kX128w1</t>
  </si>
  <si>
    <t>rotate-4Ms1</t>
  </si>
  <si>
    <t>rotate-4Ms64</t>
  </si>
  <si>
    <t>rotate-color1Mp</t>
  </si>
  <si>
    <t>x264-4Mq</t>
  </si>
  <si>
    <t>Orig #</t>
  </si>
  <si>
    <t>avg</t>
  </si>
  <si>
    <t>c</t>
  </si>
  <si>
    <t>w</t>
  </si>
  <si>
    <t>#threads</t>
  </si>
  <si>
    <t>SAD</t>
  </si>
  <si>
    <t>ABS DIFF (x- avg)</t>
  </si>
  <si>
    <t>Let's see which benchmark is closest to average</t>
  </si>
  <si>
    <t>median / min-SAD</t>
  </si>
  <si>
    <t>Min</t>
  </si>
  <si>
    <t>is this the same as rgb-cmyk?</t>
  </si>
  <si>
    <t>same as 4M-x264w2</t>
  </si>
  <si>
    <t>almost same as 4M-check</t>
  </si>
  <si>
    <t>weird result in w4 c64</t>
  </si>
  <si>
    <t>GB/sec</t>
  </si>
  <si>
    <t>Ratios:</t>
  </si>
  <si>
    <t>avg/min</t>
  </si>
  <si>
    <t>max/avg</t>
  </si>
  <si>
    <t>max/min</t>
  </si>
  <si>
    <t>SUM(IPC)</t>
  </si>
  <si>
    <t>All IPC-values</t>
  </si>
  <si>
    <t>Avg and Max IPC as function of #threads</t>
  </si>
  <si>
    <t>IPC with 64 threads</t>
  </si>
  <si>
    <t>All bandwidth values</t>
  </si>
  <si>
    <t>Relation between IPC and BW, with 64 threads</t>
  </si>
  <si>
    <t>TOT BW | max 64 threads</t>
  </si>
  <si>
    <t>w1</t>
  </si>
  <si>
    <t>c1</t>
  </si>
  <si>
    <t>c4</t>
  </si>
  <si>
    <t>c16</t>
  </si>
  <si>
    <t>c64</t>
  </si>
  <si>
    <t>w4</t>
  </si>
  <si>
    <t>w16</t>
  </si>
  <si>
    <t>w64</t>
  </si>
  <si>
    <t>4M-check-reassembly</t>
  </si>
  <si>
    <t>Linked from IPC-sheet</t>
  </si>
  <si>
    <t>Name</t>
  </si>
  <si>
    <t xml:space="preserve">TOT IPC </t>
  </si>
  <si>
    <t># in PDF</t>
  </si>
  <si>
    <t>Is name_pdf == name</t>
  </si>
  <si>
    <t>Is SUM(ipc) == sum(ipc)</t>
  </si>
  <si>
    <t>I removed a couple w2 postfixes from names</t>
  </si>
  <si>
    <t>Max (64 threads)</t>
  </si>
  <si>
    <t>Profiling results of EEMBC Multibench programs</t>
  </si>
  <si>
    <t>This file accompanies a white paper</t>
  </si>
  <si>
    <t>Profiling EEMBC Multibench Programs in 64-core Machine,</t>
  </si>
  <si>
    <t>http://www.eembc.org/benchmark/multi_sl.php</t>
  </si>
  <si>
    <t>tmp#</t>
  </si>
  <si>
    <t>M5 simulator reports L1-L2 bandwidth as Bytes/cycle. It converted into GB/sec. Bus in 64 Bytes wide.</t>
  </si>
  <si>
    <t>Avg</t>
  </si>
  <si>
    <t>Some plots to see, if applications scale differently and have their peaks at different locations</t>
  </si>
  <si>
    <t>No major conclusions were driven from these…</t>
  </si>
  <si>
    <r>
      <t xml:space="preserve">These include also the cases with </t>
    </r>
    <r>
      <rPr>
        <i/>
        <sz val="10"/>
        <color theme="1"/>
        <rFont val="Times New Roman"/>
        <family val="1"/>
      </rPr>
      <t>#threads&gt;64</t>
    </r>
  </si>
  <si>
    <t>IPC-values in two parts, assuming max 64 threads. These are inluded in white paper's appendix</t>
  </si>
  <si>
    <t>Symbols</t>
  </si>
  <si>
    <t>#workers</t>
  </si>
  <si>
    <t>Meaning</t>
  </si>
  <si>
    <t>Number of threads working on a each workload</t>
  </si>
  <si>
    <t>#workloads</t>
  </si>
  <si>
    <t>Values</t>
  </si>
  <si>
    <t>Total number of threads = w * c</t>
  </si>
  <si>
    <t>1, 4, 16, 64, 256, 1024, 4096</t>
  </si>
  <si>
    <t>1, 4, 16, 64</t>
  </si>
  <si>
    <t>green</t>
  </si>
  <si>
    <t>red</t>
  </si>
  <si>
    <t>blue</t>
  </si>
  <si>
    <t>black</t>
  </si>
  <si>
    <t>grey</t>
  </si>
  <si>
    <t>white, w=1</t>
  </si>
  <si>
    <t>light green, w=4</t>
  </si>
  <si>
    <t>c=1</t>
  </si>
  <si>
    <t>c=4</t>
  </si>
  <si>
    <t>c=16</t>
  </si>
  <si>
    <t>Num of threads &gt;64</t>
  </si>
  <si>
    <r>
      <t xml:space="preserve">brightness between </t>
    </r>
    <r>
      <rPr>
        <i/>
        <sz val="11"/>
        <color theme="1"/>
        <rFont val="Times New Roman"/>
        <family val="1"/>
      </rPr>
      <t>w</t>
    </r>
    <r>
      <rPr>
        <sz val="11"/>
        <color theme="1"/>
        <rFont val="Liberation Sans"/>
        <family val="2"/>
      </rPr>
      <t xml:space="preserve"> (#workers)</t>
    </r>
  </si>
  <si>
    <t>light red = w1</t>
  </si>
  <si>
    <t>dark red = w16</t>
  </si>
  <si>
    <t>red, w=4</t>
  </si>
  <si>
    <t>light blue, w=1</t>
  </si>
  <si>
    <t>blue, w=16</t>
  </si>
  <si>
    <t>black, w=1</t>
  </si>
  <si>
    <t>Color denotes c</t>
  </si>
  <si>
    <r>
      <t xml:space="preserve">Brightness denotes </t>
    </r>
    <r>
      <rPr>
        <b/>
        <i/>
        <sz val="11"/>
        <color theme="1"/>
        <rFont val="Liberation Sans"/>
        <family val="2"/>
      </rPr>
      <t>w</t>
    </r>
  </si>
  <si>
    <t>Color coding in graphs</t>
  </si>
  <si>
    <t>instructions-per cycle</t>
  </si>
  <si>
    <t>~0.2 - 17</t>
  </si>
  <si>
    <t>BW</t>
  </si>
  <si>
    <t>bandwidth</t>
  </si>
  <si>
    <t xml:space="preserve">Traffic in L1-L2 bus </t>
  </si>
  <si>
    <t>1 - 50 BG/s</t>
  </si>
  <si>
    <t>miss</t>
  </si>
  <si>
    <t>80 - 2000 cycles</t>
  </si>
  <si>
    <t>Cache miss latency</t>
  </si>
  <si>
    <t>Time to complete cache miss (line size=64Bytes)</t>
  </si>
  <si>
    <t>Worksheets</t>
  </si>
  <si>
    <t>Main results</t>
  </si>
  <si>
    <t>Results for metric XXX when w is varied 1-64, linked from the main worksheet</t>
  </si>
  <si>
    <t>Results for metric XXX when c is varied 1-64, linked from the main worksheet</t>
  </si>
  <si>
    <t>Simulator reports Bytes/cycle, which is converted into GByte/s</t>
  </si>
  <si>
    <t>The grey values have #threads&gt;64 and are therefore excluded from most graphs</t>
  </si>
  <si>
    <t>L1-L2 BW with 64 threads</t>
  </si>
  <si>
    <t>All miss latency values</t>
  </si>
  <si>
    <t>Miss latencies in two parts, assuming max 64 threads. These grpahs are in Appendix</t>
  </si>
  <si>
    <t>IPC as function of w, when c=1</t>
  </si>
  <si>
    <t>Bandwidth as function of w, when c=1</t>
  </si>
  <si>
    <t>Miss latency as function of w, when c=1</t>
  </si>
  <si>
    <t>IPC as function of c, when w=1</t>
  </si>
  <si>
    <t>Clearly larger values (=performance) than in IPC_w</t>
  </si>
  <si>
    <t>BW as function of c, when w=1</t>
  </si>
  <si>
    <t>Cache latency as function of c, when w=1</t>
  </si>
  <si>
    <t>IPC as function of w, when c=1 and w1c1 scaled to 1.0</t>
  </si>
  <si>
    <t>olive green, w=64</t>
  </si>
  <si>
    <t>light olive green, w=16</t>
  </si>
  <si>
    <r>
      <t xml:space="preserve">As above, but case yy=1 is scaled to 1.0; yy is either </t>
    </r>
    <r>
      <rPr>
        <i/>
        <sz val="11"/>
        <color theme="1"/>
        <rFont val="Liberation Sans"/>
        <family val="2"/>
      </rPr>
      <t>w</t>
    </r>
    <r>
      <rPr>
        <sz val="11"/>
        <color theme="1"/>
        <rFont val="Liberation Sans"/>
        <family val="2"/>
      </rPr>
      <t xml:space="preserve"> or </t>
    </r>
    <r>
      <rPr>
        <i/>
        <sz val="11"/>
        <color theme="1"/>
        <rFont val="Liberation Sans"/>
        <family val="2"/>
      </rPr>
      <t>c</t>
    </r>
  </si>
  <si>
    <t>yellow values are cited in white paper</t>
  </si>
  <si>
    <t>Avg ratios</t>
  </si>
  <si>
    <t>using M5 (+Booksim) simulator. The platform had 64 dual-issue cores with 16+16KB private L1 caches</t>
  </si>
  <si>
    <t>[Online] Available: http://www.ocpip.org/white_papers.php</t>
  </si>
  <si>
    <t>Chao Chen, Ajay Joshi, and Erno Salminen,</t>
  </si>
  <si>
    <t>Bandwidths in two parts, assuming max 64 threads. These graphs are in Appendix</t>
  </si>
  <si>
    <t>Avg and max bandwidths as a function of #threads.</t>
  </si>
  <si>
    <t>BW(GB/s)</t>
  </si>
  <si>
    <t>test case #</t>
  </si>
  <si>
    <t>Bytes/CPU_cycle</t>
  </si>
  <si>
    <t>CPU freq = 2 GHz</t>
  </si>
  <si>
    <t>Upper values were measured as Bytes/Cpu_cycle</t>
  </si>
  <si>
    <t>(NoC freq is 1GHz, but that does not affect here)</t>
  </si>
  <si>
    <t>Hence, let's multiply them by 2 to get traffic bandwidth in GB/sec</t>
  </si>
  <si>
    <t>Bandwidth in L1-L2 bus</t>
  </si>
  <si>
    <t>Orig id</t>
  </si>
  <si>
    <t>Name PDF</t>
  </si>
  <si>
    <t>orig id</t>
  </si>
  <si>
    <t>Is pdf id == orig id</t>
  </si>
  <si>
    <t>IPC_avg order | #thrd&lt;=64</t>
  </si>
  <si>
    <t>Linked name from IPC-sheet</t>
  </si>
  <si>
    <t>#</t>
  </si>
  <si>
    <t>Max values to Table I</t>
  </si>
  <si>
    <t>and distributed 16x1MB L2 cache, running at 2 GHz. L1-L2 bus runs at 1GHz and is 64 Bytes wide.</t>
  </si>
  <si>
    <t>AVG IPC | #thrd&lt;=64</t>
  </si>
  <si>
    <r>
      <t xml:space="preserve">Colors distinguish between values of </t>
    </r>
    <r>
      <rPr>
        <i/>
        <sz val="11"/>
        <color theme="1"/>
        <rFont val="Times New Roman"/>
        <family val="1"/>
      </rPr>
      <t>c</t>
    </r>
    <r>
      <rPr>
        <sz val="11"/>
        <color theme="1"/>
        <rFont val="Liberation Sans"/>
        <family val="2"/>
      </rPr>
      <t xml:space="preserve"> (#concurrent workloads) and</t>
    </r>
  </si>
  <si>
    <t>Color coding in tables</t>
  </si>
  <si>
    <t>tan</t>
  </si>
  <si>
    <t>yellow</t>
  </si>
  <si>
    <t>These values have been picked to the report</t>
  </si>
  <si>
    <t>number</t>
  </si>
  <si>
    <t>table name</t>
  </si>
  <si>
    <t>This table has been included in the report</t>
  </si>
  <si>
    <t>yello</t>
  </si>
  <si>
    <t>These benchmarks were left out from the study. They were measured but are (nearly) duplicates to others or behave somehow strangely.</t>
  </si>
  <si>
    <t>Created April-June 2013</t>
  </si>
  <si>
    <t>OCP-IP white paper, June 2013, 13 pages.</t>
  </si>
  <si>
    <t>Most graphs exclude the cases with more than 64 threads, since the HW platform has 64 CPU cores.</t>
  </si>
  <si>
    <t>The report and spreadsheets were finalized in April-June 2013 by Univ Boston and Tampere University of Technology.</t>
  </si>
  <si>
    <t xml:space="preserve">The profiling work was carried out in Boston University, in 2012-2013, </t>
  </si>
  <si>
    <t>EEMBC Multibench web site</t>
  </si>
  <si>
    <t>Next we describe the notations used in this spreadsheet</t>
  </si>
  <si>
    <t>System performance, #instructions completed per cycle</t>
  </si>
  <si>
    <t>Number of workloads programs running in parallel</t>
  </si>
  <si>
    <t>Purpose</t>
  </si>
  <si>
    <r>
      <rPr>
        <i/>
        <sz val="11"/>
        <color theme="1"/>
        <rFont val="Liberation Sans"/>
        <family val="2"/>
      </rPr>
      <t>XXX</t>
    </r>
    <r>
      <rPr>
        <sz val="11"/>
        <color theme="1"/>
        <rFont val="Liberation Sans"/>
        <family val="2"/>
      </rPr>
      <t>_w</t>
    </r>
  </si>
  <si>
    <r>
      <rPr>
        <i/>
        <sz val="11"/>
        <color theme="1"/>
        <rFont val="Liberation Sans"/>
        <family val="2"/>
      </rPr>
      <t>XXX</t>
    </r>
    <r>
      <rPr>
        <sz val="11"/>
        <color theme="1"/>
        <rFont val="Liberation Sans"/>
        <family val="2"/>
      </rPr>
      <t>_c</t>
    </r>
  </si>
  <si>
    <r>
      <rPr>
        <i/>
        <sz val="11"/>
        <color theme="1"/>
        <rFont val="Liberation Sans"/>
        <family val="2"/>
      </rPr>
      <t>XXX_yy</t>
    </r>
    <r>
      <rPr>
        <sz val="11"/>
        <color theme="1"/>
        <rFont val="Liberation Sans"/>
        <family val="2"/>
      </rPr>
      <t>_scale</t>
    </r>
  </si>
  <si>
    <t>name_check</t>
  </si>
  <si>
    <t>Temporary sheet for mathchin benchmark IDs and names</t>
  </si>
  <si>
    <t>IPC, BW, miss</t>
  </si>
  <si>
    <t>w1c1</t>
  </si>
  <si>
    <t>SUM (IPC)</t>
  </si>
  <si>
    <t>The tanned benchmarks were not</t>
  </si>
  <si>
    <t>included in the white paper</t>
  </si>
  <si>
    <t>which was the first document collecting the results</t>
  </si>
  <si>
    <t>NOTE that columns C-R are in the order w_c_whereas, other worksheets use c_w_</t>
  </si>
  <si>
    <t xml:space="preserve">SUM (IPC) </t>
  </si>
  <si>
    <t>Temporary sheet for checking the (ID-name) pairs between reference pdf and this Excel</t>
  </si>
  <si>
    <t>These leftmost columns are copy-pasted from Sum_May2012.pdf</t>
  </si>
  <si>
    <t>These rightmost columns are linked from worksheet IPC</t>
  </si>
  <si>
    <t>The rows are sorted accroding to avg IPC</t>
  </si>
  <si>
    <t>BW_conversion</t>
  </si>
  <si>
    <t>All_cases #1-22</t>
  </si>
  <si>
    <t>Large bar graphs, including all 22 measured cases</t>
  </si>
  <si>
    <t>min SAD</t>
  </si>
  <si>
    <t>median BW</t>
  </si>
  <si>
    <t>Name = name(in IPC)</t>
  </si>
  <si>
    <t>Min BW</t>
  </si>
  <si>
    <t>Max BW</t>
  </si>
  <si>
    <t>Even count, so media won't match anything _exactly_</t>
  </si>
  <si>
    <t>Min/avg/max BW (#threads &lt;=64)</t>
  </si>
  <si>
    <t>Min/avg/max IPC (#threads &lt;=64)</t>
  </si>
  <si>
    <t>Min/avg/max miss latency (#threads &lt;=64)</t>
  </si>
  <si>
    <t>The maximum BW occurs at 64 threads</t>
  </si>
  <si>
    <t>Max IPC occurs at 64 threads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</si>
</sst>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33">
    <font>
      <sz val="11"/>
      <color theme="1"/>
      <name val="Liberation Sans"/>
    </font>
    <font>
      <b/>
      <i/>
      <sz val="16"/>
      <color theme="1"/>
      <name val="Liberation Sans"/>
      <family val="2"/>
    </font>
    <font>
      <b/>
      <i/>
      <u/>
      <sz val="11"/>
      <color theme="1"/>
      <name val="Liberation Sans"/>
      <family val="2"/>
    </font>
    <font>
      <sz val="10"/>
      <color theme="1"/>
      <name val="Liberation Sans"/>
      <family val="2"/>
    </font>
    <font>
      <sz val="10"/>
      <color rgb="FFFF0000"/>
      <name val="Liberation Sans"/>
      <family val="2"/>
    </font>
    <font>
      <sz val="11"/>
      <color rgb="FFFF0000"/>
      <name val="Liberation Sans"/>
      <family val="2"/>
    </font>
    <font>
      <b/>
      <sz val="10"/>
      <color theme="1"/>
      <name val="Liberation Sans"/>
      <family val="2"/>
    </font>
    <font>
      <sz val="10"/>
      <color theme="1"/>
      <name val="Liberation Sans"/>
      <family val="2"/>
    </font>
    <font>
      <i/>
      <sz val="10"/>
      <color theme="1"/>
      <name val="Liberation Sans"/>
      <family val="2"/>
    </font>
    <font>
      <i/>
      <sz val="10"/>
      <color rgb="FFFF0000"/>
      <name val="Liberation Sans"/>
      <family val="2"/>
    </font>
    <font>
      <b/>
      <sz val="11"/>
      <color theme="1"/>
      <name val="Liberation Sans"/>
      <family val="2"/>
    </font>
    <font>
      <i/>
      <sz val="11"/>
      <color rgb="FF7F7F7F"/>
      <name val="Calibri"/>
      <family val="2"/>
      <scheme val="minor"/>
    </font>
    <font>
      <b/>
      <sz val="10"/>
      <color rgb="FFFF0000"/>
      <name val="Liberation Sans"/>
      <family val="2"/>
    </font>
    <font>
      <sz val="11"/>
      <color theme="1"/>
      <name val="Liberation Sans"/>
      <family val="2"/>
    </font>
    <font>
      <sz val="10"/>
      <color theme="0" tint="-0.499984740745262"/>
      <name val="Liberation Sans"/>
      <family val="2"/>
    </font>
    <font>
      <b/>
      <sz val="11"/>
      <color theme="0" tint="-0.499984740745262"/>
      <name val="Liberation Sans"/>
      <family val="2"/>
    </font>
    <font>
      <sz val="11"/>
      <color theme="0" tint="-0.499984740745262"/>
      <name val="Liberation Sans"/>
      <family val="2"/>
    </font>
    <font>
      <sz val="11"/>
      <color theme="3"/>
      <name val="Liberation Sans"/>
      <family val="2"/>
    </font>
    <font>
      <i/>
      <sz val="11"/>
      <color theme="3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1"/>
      <name val="Liberation Sans"/>
      <family val="2"/>
    </font>
    <font>
      <i/>
      <sz val="10"/>
      <color theme="1"/>
      <name val="Times New Roman"/>
      <family val="1"/>
    </font>
    <font>
      <sz val="11"/>
      <color theme="0"/>
      <name val="Liberation Sans"/>
      <family val="2"/>
    </font>
    <font>
      <i/>
      <sz val="11"/>
      <color theme="1"/>
      <name val="Times New Roman"/>
      <family val="1"/>
    </font>
    <font>
      <b/>
      <i/>
      <sz val="11"/>
      <color theme="1"/>
      <name val="Liberation Sans"/>
      <family val="2"/>
    </font>
    <font>
      <sz val="10"/>
      <color theme="0" tint="-0.34998626667073579"/>
      <name val="Liberation Sans"/>
      <family val="2"/>
    </font>
    <font>
      <sz val="10"/>
      <color theme="3"/>
      <name val="Liberation Sans"/>
      <family val="2"/>
    </font>
    <font>
      <b/>
      <sz val="10"/>
      <color theme="3"/>
      <name val="Liberation Sans"/>
      <family val="2"/>
    </font>
    <font>
      <b/>
      <i/>
      <sz val="10"/>
      <color theme="3"/>
      <name val="Liberation Sans"/>
      <family val="2"/>
    </font>
    <font>
      <b/>
      <sz val="11"/>
      <color theme="3"/>
      <name val="Liberation Sans"/>
      <family val="2"/>
    </font>
    <font>
      <i/>
      <sz val="10"/>
      <color theme="3"/>
      <name val="Liberation Sans"/>
      <family val="2"/>
    </font>
    <font>
      <i/>
      <sz val="10"/>
      <name val="Liberation Sans"/>
      <family val="2"/>
    </font>
    <font>
      <i/>
      <sz val="11"/>
      <color theme="3"/>
      <name val="Liberation Sans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0" fontId="2" fillId="0" borderId="0"/>
    <xf numFmtId="0" fontId="11" fillId="0" borderId="0" applyNumberFormat="0" applyFill="0" applyBorder="0" applyAlignment="0" applyProtection="0"/>
  </cellStyleXfs>
  <cellXfs count="319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164" fontId="0" fillId="0" borderId="0" xfId="0" applyNumberFormat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right" indent="1"/>
    </xf>
    <xf numFmtId="0" fontId="6" fillId="0" borderId="1" xfId="0" applyFont="1" applyBorder="1" applyAlignment="1">
      <alignment horizontal="right" indent="1"/>
    </xf>
    <xf numFmtId="0" fontId="7" fillId="0" borderId="0" xfId="0" applyFont="1" applyAlignment="1">
      <alignment horizontal="right" indent="1"/>
    </xf>
    <xf numFmtId="0" fontId="3" fillId="0" borderId="0" xfId="0" applyFont="1" applyAlignment="1">
      <alignment horizontal="right" vertical="center" indent="1"/>
    </xf>
    <xf numFmtId="2" fontId="4" fillId="0" borderId="0" xfId="0" applyNumberFormat="1" applyFont="1" applyAlignment="1">
      <alignment horizontal="right" vertical="center" indent="1"/>
    </xf>
    <xf numFmtId="0" fontId="3" fillId="0" borderId="1" xfId="0" applyFont="1" applyBorder="1" applyAlignment="1">
      <alignment horizontal="right" vertical="center" indent="1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center" indent="1"/>
    </xf>
    <xf numFmtId="0" fontId="10" fillId="0" borderId="2" xfId="0" applyFont="1" applyBorder="1" applyAlignment="1">
      <alignment horizontal="right" vertical="center" indent="1"/>
    </xf>
    <xf numFmtId="0" fontId="10" fillId="0" borderId="3" xfId="0" applyFont="1" applyBorder="1" applyAlignment="1">
      <alignment horizontal="right" vertical="center" indent="1"/>
    </xf>
    <xf numFmtId="0" fontId="6" fillId="0" borderId="2" xfId="0" applyFont="1" applyBorder="1"/>
    <xf numFmtId="2" fontId="0" fillId="0" borderId="0" xfId="0" applyNumberFormat="1"/>
    <xf numFmtId="2" fontId="3" fillId="0" borderId="0" xfId="0" applyNumberFormat="1" applyFont="1"/>
    <xf numFmtId="2" fontId="4" fillId="0" borderId="0" xfId="0" applyNumberFormat="1" applyFont="1" applyAlignment="1">
      <alignment horizontal="center" vertical="center"/>
    </xf>
    <xf numFmtId="2" fontId="7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13" fillId="0" borderId="0" xfId="0" applyFont="1"/>
    <xf numFmtId="0" fontId="10" fillId="0" borderId="0" xfId="0" applyFont="1"/>
    <xf numFmtId="0" fontId="11" fillId="0" borderId="1" xfId="5" applyBorder="1" applyAlignment="1">
      <alignment horizontal="center" vertical="center"/>
    </xf>
    <xf numFmtId="0" fontId="11" fillId="0" borderId="3" xfId="5" applyBorder="1" applyAlignment="1">
      <alignment horizontal="right" vertical="center" indent="1"/>
    </xf>
    <xf numFmtId="0" fontId="11" fillId="0" borderId="1" xfId="5" applyBorder="1" applyAlignment="1">
      <alignment horizontal="right" vertical="center" indent="1"/>
    </xf>
    <xf numFmtId="0" fontId="11" fillId="0" borderId="0" xfId="5" applyAlignment="1">
      <alignment horizontal="right" vertical="center" indent="1"/>
    </xf>
    <xf numFmtId="0" fontId="11" fillId="0" borderId="0" xfId="5" applyAlignment="1">
      <alignment horizontal="center" vertical="center"/>
    </xf>
    <xf numFmtId="0" fontId="11" fillId="0" borderId="2" xfId="5" applyBorder="1" applyAlignment="1">
      <alignment horizontal="right" vertical="center" indent="1"/>
    </xf>
    <xf numFmtId="1" fontId="0" fillId="0" borderId="0" xfId="0" applyNumberFormat="1" applyAlignment="1">
      <alignment horizontal="right" vertical="center" indent="1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1" fontId="0" fillId="0" borderId="1" xfId="0" applyNumberFormat="1" applyBorder="1" applyAlignment="1">
      <alignment horizontal="right" vertical="center" indent="1"/>
    </xf>
    <xf numFmtId="0" fontId="14" fillId="0" borderId="1" xfId="0" applyFont="1" applyBorder="1" applyAlignment="1">
      <alignment horizontal="center" vertical="center"/>
    </xf>
    <xf numFmtId="1" fontId="16" fillId="0" borderId="1" xfId="0" applyNumberFormat="1" applyFont="1" applyBorder="1" applyAlignment="1">
      <alignment horizontal="right" vertical="center" indent="1"/>
    </xf>
    <xf numFmtId="1" fontId="16" fillId="0" borderId="0" xfId="0" applyNumberFormat="1" applyFont="1" applyAlignment="1">
      <alignment horizontal="right" vertical="center" indent="1"/>
    </xf>
    <xf numFmtId="0" fontId="17" fillId="0" borderId="0" xfId="0" applyFont="1"/>
    <xf numFmtId="0" fontId="18" fillId="0" borderId="0" xfId="5" applyFont="1" applyFill="1" applyBorder="1" applyAlignment="1">
      <alignment horizontal="right" vertical="center" indent="1"/>
    </xf>
    <xf numFmtId="0" fontId="19" fillId="0" borderId="0" xfId="5" applyFont="1" applyFill="1" applyBorder="1" applyAlignment="1">
      <alignment horizontal="right" vertical="center" indent="1"/>
    </xf>
    <xf numFmtId="0" fontId="0" fillId="0" borderId="0" xfId="0" applyAlignment="1">
      <alignment horizontal="center"/>
    </xf>
    <xf numFmtId="0" fontId="0" fillId="0" borderId="2" xfId="0" applyBorder="1"/>
    <xf numFmtId="0" fontId="3" fillId="3" borderId="0" xfId="0" applyFont="1" applyFill="1" applyAlignment="1">
      <alignment horizontal="right" vertical="center" indent="1"/>
    </xf>
    <xf numFmtId="0" fontId="3" fillId="3" borderId="1" xfId="0" applyFont="1" applyFill="1" applyBorder="1" applyAlignment="1">
      <alignment horizontal="right" vertical="center" indent="1"/>
    </xf>
    <xf numFmtId="0" fontId="11" fillId="3" borderId="1" xfId="5" applyFill="1" applyBorder="1" applyAlignment="1">
      <alignment horizontal="right" vertical="center" indent="1"/>
    </xf>
    <xf numFmtId="0" fontId="11" fillId="3" borderId="0" xfId="5" applyFill="1" applyAlignment="1">
      <alignment horizontal="right" vertical="center" indent="1"/>
    </xf>
    <xf numFmtId="0" fontId="20" fillId="0" borderId="0" xfId="0" applyFont="1" applyAlignment="1">
      <alignment horizontal="left" indent="1"/>
    </xf>
    <xf numFmtId="0" fontId="10" fillId="0" borderId="0" xfId="0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165" fontId="0" fillId="0" borderId="0" xfId="0" applyNumberFormat="1"/>
    <xf numFmtId="2" fontId="25" fillId="0" borderId="0" xfId="0" applyNumberFormat="1" applyFont="1" applyAlignment="1">
      <alignment horizontal="left" vertical="center" indent="1"/>
    </xf>
    <xf numFmtId="0" fontId="3" fillId="14" borderId="0" xfId="0" applyFont="1" applyFill="1" applyAlignment="1">
      <alignment horizontal="right" vertical="center" indent="1"/>
    </xf>
    <xf numFmtId="0" fontId="3" fillId="14" borderId="1" xfId="0" applyFont="1" applyFill="1" applyBorder="1" applyAlignment="1">
      <alignment horizontal="right" vertical="center" indent="1"/>
    </xf>
    <xf numFmtId="0" fontId="11" fillId="14" borderId="1" xfId="5" applyFill="1" applyBorder="1" applyAlignment="1">
      <alignment horizontal="right" vertical="center" indent="1"/>
    </xf>
    <xf numFmtId="0" fontId="11" fillId="14" borderId="0" xfId="5" applyFill="1" applyAlignment="1">
      <alignment horizontal="right" vertical="center" indent="1"/>
    </xf>
    <xf numFmtId="0" fontId="3" fillId="14" borderId="0" xfId="0" applyFont="1" applyFill="1"/>
    <xf numFmtId="0" fontId="8" fillId="14" borderId="0" xfId="0" applyFont="1" applyFill="1" applyAlignment="1">
      <alignment horizontal="right" indent="1"/>
    </xf>
    <xf numFmtId="0" fontId="7" fillId="14" borderId="0" xfId="0" applyFont="1" applyFill="1" applyAlignment="1">
      <alignment horizontal="right" indent="1"/>
    </xf>
    <xf numFmtId="0" fontId="3" fillId="14" borderId="0" xfId="0" applyFont="1" applyFill="1" applyAlignment="1">
      <alignment horizontal="left" vertical="center"/>
    </xf>
    <xf numFmtId="0" fontId="3" fillId="14" borderId="0" xfId="0" applyFont="1" applyFill="1" applyAlignment="1">
      <alignment horizontal="center" vertical="center"/>
    </xf>
    <xf numFmtId="2" fontId="7" fillId="14" borderId="0" xfId="0" applyNumberFormat="1" applyFont="1" applyFill="1" applyAlignment="1">
      <alignment horizontal="center"/>
    </xf>
    <xf numFmtId="2" fontId="3" fillId="14" borderId="0" xfId="0" applyNumberFormat="1" applyFont="1" applyFill="1"/>
    <xf numFmtId="0" fontId="7" fillId="14" borderId="1" xfId="0" applyFont="1" applyFill="1" applyBorder="1" applyAlignment="1">
      <alignment horizontal="right" indent="1"/>
    </xf>
    <xf numFmtId="0" fontId="7" fillId="14" borderId="0" xfId="0" applyFont="1" applyFill="1"/>
    <xf numFmtId="0" fontId="8" fillId="14" borderId="1" xfId="0" applyFont="1" applyFill="1" applyBorder="1" applyAlignment="1">
      <alignment horizontal="right" indent="1"/>
    </xf>
    <xf numFmtId="0" fontId="9" fillId="14" borderId="0" xfId="0" applyFont="1" applyFill="1" applyAlignment="1">
      <alignment horizontal="right" indent="1"/>
    </xf>
    <xf numFmtId="1" fontId="0" fillId="14" borderId="0" xfId="0" applyNumberFormat="1" applyFill="1" applyAlignment="1">
      <alignment horizontal="right" vertical="center" indent="1"/>
    </xf>
    <xf numFmtId="1" fontId="0" fillId="14" borderId="1" xfId="0" applyNumberFormat="1" applyFill="1" applyBorder="1" applyAlignment="1">
      <alignment horizontal="right" vertical="center" indent="1"/>
    </xf>
    <xf numFmtId="1" fontId="16" fillId="14" borderId="1" xfId="0" applyNumberFormat="1" applyFont="1" applyFill="1" applyBorder="1" applyAlignment="1">
      <alignment horizontal="right" vertical="center" indent="1"/>
    </xf>
    <xf numFmtId="1" fontId="16" fillId="14" borderId="0" xfId="0" applyNumberFormat="1" applyFont="1" applyFill="1" applyAlignment="1">
      <alignment horizontal="right" vertical="center" indent="1"/>
    </xf>
    <xf numFmtId="0" fontId="0" fillId="14" borderId="0" xfId="0" applyFill="1" applyAlignment="1">
      <alignment horizontal="center" vertical="center"/>
    </xf>
    <xf numFmtId="2" fontId="3" fillId="14" borderId="0" xfId="0" applyNumberFormat="1" applyFont="1" applyFill="1" applyAlignment="1">
      <alignment horizontal="center" vertical="center"/>
    </xf>
    <xf numFmtId="0" fontId="0" fillId="14" borderId="0" xfId="0" applyFill="1"/>
    <xf numFmtId="165" fontId="0" fillId="14" borderId="0" xfId="0" applyNumberFormat="1" applyFill="1"/>
    <xf numFmtId="2" fontId="0" fillId="14" borderId="0" xfId="0" applyNumberFormat="1" applyFill="1"/>
    <xf numFmtId="0" fontId="26" fillId="0" borderId="0" xfId="0" applyFont="1" applyAlignment="1">
      <alignment horizontal="right" vertical="center" indent="1"/>
    </xf>
    <xf numFmtId="0" fontId="26" fillId="0" borderId="1" xfId="0" applyFont="1" applyBorder="1" applyAlignment="1">
      <alignment horizontal="right" vertical="center" indent="1"/>
    </xf>
    <xf numFmtId="2" fontId="26" fillId="0" borderId="0" xfId="0" applyNumberFormat="1" applyFont="1" applyAlignment="1">
      <alignment horizontal="right"/>
    </xf>
    <xf numFmtId="0" fontId="26" fillId="0" borderId="0" xfId="0" applyFont="1"/>
    <xf numFmtId="2" fontId="26" fillId="0" borderId="0" xfId="0" applyNumberFormat="1" applyFont="1" applyAlignment="1">
      <alignment horizontal="right" vertical="center" indent="1"/>
    </xf>
    <xf numFmtId="2" fontId="26" fillId="0" borderId="1" xfId="0" applyNumberFormat="1" applyFont="1" applyBorder="1" applyAlignment="1">
      <alignment horizontal="right" vertical="center" indent="1"/>
    </xf>
    <xf numFmtId="2" fontId="26" fillId="0" borderId="0" xfId="0" applyNumberFormat="1" applyFont="1" applyAlignment="1">
      <alignment horizontal="right" vertical="center"/>
    </xf>
    <xf numFmtId="0" fontId="26" fillId="0" borderId="0" xfId="0" applyFont="1" applyAlignment="1">
      <alignment horizontal="center" vertical="center"/>
    </xf>
    <xf numFmtId="0" fontId="18" fillId="0" borderId="1" xfId="5" applyFont="1" applyBorder="1" applyAlignment="1">
      <alignment horizontal="right" vertical="center" indent="1"/>
    </xf>
    <xf numFmtId="0" fontId="18" fillId="0" borderId="0" xfId="5" applyFont="1" applyAlignment="1">
      <alignment horizontal="right" vertical="center" indent="1"/>
    </xf>
    <xf numFmtId="0" fontId="27" fillId="0" borderId="0" xfId="0" applyFont="1" applyAlignment="1">
      <alignment horizontal="right" vertical="center" indent="1"/>
    </xf>
    <xf numFmtId="2" fontId="26" fillId="0" borderId="0" xfId="0" applyNumberFormat="1" applyFont="1" applyAlignment="1">
      <alignment horizontal="center" vertical="center"/>
    </xf>
    <xf numFmtId="1" fontId="26" fillId="0" borderId="0" xfId="0" applyNumberFormat="1" applyFont="1" applyAlignment="1">
      <alignment horizontal="right" indent="1"/>
    </xf>
    <xf numFmtId="2" fontId="26" fillId="0" borderId="0" xfId="0" applyNumberFormat="1" applyFont="1" applyAlignment="1">
      <alignment horizontal="center"/>
    </xf>
    <xf numFmtId="2" fontId="26" fillId="0" borderId="0" xfId="0" applyNumberFormat="1" applyFont="1"/>
    <xf numFmtId="0" fontId="17" fillId="0" borderId="0" xfId="0" applyFont="1" applyAlignment="1">
      <alignment horizontal="center" vertical="center"/>
    </xf>
    <xf numFmtId="1" fontId="17" fillId="0" borderId="0" xfId="0" applyNumberFormat="1" applyFont="1" applyAlignment="1">
      <alignment horizontal="center" vertical="center"/>
    </xf>
    <xf numFmtId="1" fontId="26" fillId="0" borderId="0" xfId="0" applyNumberFormat="1" applyFont="1" applyAlignment="1">
      <alignment horizontal="center"/>
    </xf>
    <xf numFmtId="0" fontId="26" fillId="0" borderId="0" xfId="0" applyFont="1" applyFill="1" applyAlignment="1">
      <alignment horizontal="right" vertical="center" indent="1"/>
    </xf>
    <xf numFmtId="1" fontId="17" fillId="0" borderId="0" xfId="0" applyNumberFormat="1" applyFont="1" applyAlignment="1">
      <alignment horizontal="right" vertical="center" indent="1"/>
    </xf>
    <xf numFmtId="1" fontId="17" fillId="0" borderId="1" xfId="0" applyNumberFormat="1" applyFont="1" applyBorder="1" applyAlignment="1">
      <alignment horizontal="right" vertical="center" indent="1"/>
    </xf>
    <xf numFmtId="0" fontId="26" fillId="0" borderId="0" xfId="0" applyFont="1" applyAlignment="1">
      <alignment horizontal="right" vertical="center" indent="2"/>
    </xf>
    <xf numFmtId="1" fontId="26" fillId="0" borderId="0" xfId="0" applyNumberFormat="1" applyFont="1" applyAlignment="1">
      <alignment horizontal="right" vertical="center" indent="2"/>
    </xf>
    <xf numFmtId="1" fontId="26" fillId="0" borderId="1" xfId="0" applyNumberFormat="1" applyFont="1" applyBorder="1" applyAlignment="1">
      <alignment horizontal="right" vertical="center" indent="2"/>
    </xf>
    <xf numFmtId="0" fontId="26" fillId="0" borderId="1" xfId="0" applyFont="1" applyBorder="1" applyAlignment="1">
      <alignment horizontal="right" vertical="center" indent="2"/>
    </xf>
    <xf numFmtId="2" fontId="26" fillId="2" borderId="0" xfId="0" applyNumberFormat="1" applyFont="1" applyFill="1" applyAlignment="1">
      <alignment horizontal="right" vertical="center" indent="1"/>
    </xf>
    <xf numFmtId="2" fontId="26" fillId="2" borderId="0" xfId="0" applyNumberFormat="1" applyFont="1" applyFill="1" applyAlignment="1">
      <alignment horizontal="left" vertical="center" indent="1"/>
    </xf>
    <xf numFmtId="2" fontId="26" fillId="0" borderId="0" xfId="0" applyNumberFormat="1" applyFont="1" applyFill="1" applyAlignment="1">
      <alignment horizontal="right" vertical="center" indent="1"/>
    </xf>
    <xf numFmtId="2" fontId="26" fillId="2" borderId="0" xfId="0" applyNumberFormat="1" applyFont="1" applyFill="1" applyAlignment="1">
      <alignment horizontal="right"/>
    </xf>
    <xf numFmtId="2" fontId="26" fillId="2" borderId="0" xfId="0" applyNumberFormat="1" applyFont="1" applyFill="1" applyAlignment="1">
      <alignment horizontal="right" vertical="center"/>
    </xf>
    <xf numFmtId="2" fontId="26" fillId="2" borderId="1" xfId="0" applyNumberFormat="1" applyFont="1" applyFill="1" applyBorder="1" applyAlignment="1">
      <alignment horizontal="right" vertical="center" indent="1"/>
    </xf>
    <xf numFmtId="0" fontId="26" fillId="0" borderId="4" xfId="0" applyFont="1" applyBorder="1"/>
    <xf numFmtId="0" fontId="4" fillId="0" borderId="4" xfId="0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right" vertical="center" indent="1"/>
    </xf>
    <xf numFmtId="0" fontId="3" fillId="0" borderId="4" xfId="0" applyFont="1" applyBorder="1"/>
    <xf numFmtId="0" fontId="6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right" indent="1"/>
    </xf>
    <xf numFmtId="0" fontId="6" fillId="0" borderId="9" xfId="0" applyFont="1" applyBorder="1" applyAlignment="1">
      <alignment horizontal="right" indent="1"/>
    </xf>
    <xf numFmtId="2" fontId="4" fillId="0" borderId="2" xfId="0" applyNumberFormat="1" applyFont="1" applyBorder="1" applyAlignment="1">
      <alignment horizontal="right" vertical="center" indent="1"/>
    </xf>
    <xf numFmtId="0" fontId="3" fillId="0" borderId="2" xfId="0" applyFont="1" applyBorder="1"/>
    <xf numFmtId="2" fontId="26" fillId="2" borderId="2" xfId="0" applyNumberFormat="1" applyFont="1" applyFill="1" applyBorder="1" applyAlignment="1">
      <alignment horizontal="right" vertical="center"/>
    </xf>
    <xf numFmtId="2" fontId="26" fillId="0" borderId="2" xfId="0" applyNumberFormat="1" applyFont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1" fontId="26" fillId="2" borderId="1" xfId="0" applyNumberFormat="1" applyFont="1" applyFill="1" applyBorder="1" applyAlignment="1">
      <alignment horizontal="right" vertical="center" indent="2"/>
    </xf>
    <xf numFmtId="1" fontId="26" fillId="2" borderId="0" xfId="0" applyNumberFormat="1" applyFont="1" applyFill="1" applyAlignment="1">
      <alignment horizontal="right" vertical="center" indent="2"/>
    </xf>
    <xf numFmtId="0" fontId="27" fillId="0" borderId="0" xfId="0" applyFont="1" applyAlignment="1">
      <alignment horizontal="center" vertical="center"/>
    </xf>
    <xf numFmtId="0" fontId="28" fillId="0" borderId="0" xfId="0" applyFont="1" applyFill="1" applyAlignment="1">
      <alignment horizontal="right" indent="1"/>
    </xf>
    <xf numFmtId="0" fontId="29" fillId="0" borderId="0" xfId="0" applyFont="1" applyAlignment="1">
      <alignment horizontal="right" vertical="center" indent="1"/>
    </xf>
    <xf numFmtId="0" fontId="12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27" fillId="0" borderId="2" xfId="0" applyFont="1" applyBorder="1" applyAlignment="1">
      <alignment horizontal="right" vertical="center" indent="1"/>
    </xf>
    <xf numFmtId="0" fontId="6" fillId="0" borderId="4" xfId="0" applyFont="1" applyBorder="1" applyAlignment="1">
      <alignment horizontal="right" vertical="center" indent="1"/>
    </xf>
    <xf numFmtId="2" fontId="12" fillId="0" borderId="4" xfId="0" applyNumberFormat="1" applyFont="1" applyBorder="1" applyAlignment="1">
      <alignment horizontal="right" vertical="center" indent="2"/>
    </xf>
    <xf numFmtId="0" fontId="27" fillId="0" borderId="4" xfId="0" applyFont="1" applyBorder="1" applyAlignment="1">
      <alignment horizontal="right" indent="1"/>
    </xf>
    <xf numFmtId="2" fontId="4" fillId="0" borderId="0" xfId="0" applyNumberFormat="1" applyFont="1" applyAlignment="1">
      <alignment horizontal="right" vertical="center" indent="2"/>
    </xf>
    <xf numFmtId="2" fontId="26" fillId="2" borderId="0" xfId="0" applyNumberFormat="1" applyFont="1" applyFill="1" applyAlignment="1">
      <alignment horizontal="right" indent="1"/>
    </xf>
    <xf numFmtId="2" fontId="26" fillId="0" borderId="0" xfId="0" applyNumberFormat="1" applyFont="1" applyAlignment="1">
      <alignment horizontal="right" indent="1"/>
    </xf>
    <xf numFmtId="0" fontId="3" fillId="0" borderId="2" xfId="0" applyFont="1" applyBorder="1" applyAlignment="1">
      <alignment horizontal="right" vertical="center" indent="1"/>
    </xf>
    <xf numFmtId="2" fontId="4" fillId="0" borderId="2" xfId="0" applyNumberFormat="1" applyFont="1" applyBorder="1" applyAlignment="1">
      <alignment horizontal="right" vertical="center" indent="2"/>
    </xf>
    <xf numFmtId="2" fontId="26" fillId="2" borderId="2" xfId="0" applyNumberFormat="1" applyFont="1" applyFill="1" applyBorder="1" applyAlignment="1">
      <alignment horizontal="right" vertical="center" indent="1"/>
    </xf>
    <xf numFmtId="2" fontId="26" fillId="0" borderId="2" xfId="0" applyNumberFormat="1" applyFont="1" applyBorder="1" applyAlignment="1">
      <alignment horizontal="right" vertical="center" indent="1"/>
    </xf>
    <xf numFmtId="0" fontId="27" fillId="0" borderId="0" xfId="0" applyFont="1" applyFill="1" applyAlignment="1">
      <alignment horizontal="right" indent="1"/>
    </xf>
    <xf numFmtId="0" fontId="28" fillId="0" borderId="0" xfId="0" applyFont="1" applyFill="1" applyAlignment="1">
      <alignment horizontal="right" indent="2"/>
    </xf>
    <xf numFmtId="0" fontId="6" fillId="0" borderId="2" xfId="0" applyFont="1" applyBorder="1" applyAlignment="1">
      <alignment horizontal="right" indent="1"/>
    </xf>
    <xf numFmtId="0" fontId="7" fillId="0" borderId="0" xfId="0" applyFont="1" applyAlignment="1">
      <alignment horizontal="right" indent="2"/>
    </xf>
    <xf numFmtId="165" fontId="3" fillId="0" borderId="0" xfId="0" applyNumberFormat="1" applyFont="1" applyAlignment="1">
      <alignment horizontal="right" vertical="center" indent="1"/>
    </xf>
    <xf numFmtId="0" fontId="8" fillId="14" borderId="0" xfId="0" applyFont="1" applyFill="1" applyAlignment="1">
      <alignment horizontal="right" indent="2"/>
    </xf>
    <xf numFmtId="0" fontId="7" fillId="14" borderId="0" xfId="0" applyFont="1" applyFill="1" applyAlignment="1">
      <alignment horizontal="right" indent="2"/>
    </xf>
    <xf numFmtId="165" fontId="3" fillId="14" borderId="0" xfId="0" applyNumberFormat="1" applyFont="1" applyFill="1" applyAlignment="1">
      <alignment horizontal="right" vertical="center" indent="1"/>
    </xf>
    <xf numFmtId="0" fontId="3" fillId="14" borderId="0" xfId="0" applyFont="1" applyFill="1" applyAlignment="1">
      <alignment horizontal="right" indent="1"/>
    </xf>
    <xf numFmtId="2" fontId="26" fillId="0" borderId="0" xfId="0" applyNumberFormat="1" applyFont="1" applyFill="1" applyAlignment="1">
      <alignment horizontal="right" indent="1"/>
    </xf>
    <xf numFmtId="2" fontId="26" fillId="0" borderId="1" xfId="0" applyNumberFormat="1" applyFont="1" applyFill="1" applyBorder="1" applyAlignment="1">
      <alignment horizontal="right" indent="1"/>
    </xf>
    <xf numFmtId="2" fontId="26" fillId="0" borderId="1" xfId="0" applyNumberFormat="1" applyFont="1" applyFill="1" applyBorder="1" applyAlignment="1">
      <alignment horizontal="right" vertical="center" indent="1"/>
    </xf>
    <xf numFmtId="0" fontId="14" fillId="0" borderId="7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right" vertical="center" indent="1"/>
    </xf>
    <xf numFmtId="0" fontId="3" fillId="0" borderId="0" xfId="0" applyFont="1" applyBorder="1" applyAlignment="1">
      <alignment horizontal="right" vertical="center" indent="1"/>
    </xf>
    <xf numFmtId="1" fontId="29" fillId="0" borderId="0" xfId="0" applyNumberFormat="1" applyFont="1" applyAlignment="1">
      <alignment horizontal="right" vertical="center" indent="1"/>
    </xf>
    <xf numFmtId="0" fontId="27" fillId="0" borderId="0" xfId="0" applyFont="1" applyAlignment="1">
      <alignment horizontal="right" vertical="center" indent="2"/>
    </xf>
    <xf numFmtId="0" fontId="3" fillId="0" borderId="6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 indent="1"/>
    </xf>
    <xf numFmtId="0" fontId="6" fillId="0" borderId="8" xfId="0" applyFont="1" applyBorder="1" applyAlignment="1">
      <alignment horizontal="left" indent="1"/>
    </xf>
    <xf numFmtId="0" fontId="3" fillId="14" borderId="0" xfId="0" applyFont="1" applyFill="1" applyAlignment="1">
      <alignment horizontal="left" indent="1"/>
    </xf>
    <xf numFmtId="0" fontId="3" fillId="0" borderId="6" xfId="0" applyFont="1" applyBorder="1" applyAlignment="1">
      <alignment horizontal="left" indent="1"/>
    </xf>
    <xf numFmtId="0" fontId="3" fillId="0" borderId="0" xfId="0" applyFont="1" applyBorder="1" applyAlignment="1">
      <alignment horizontal="left" indent="1"/>
    </xf>
    <xf numFmtId="0" fontId="27" fillId="0" borderId="1" xfId="0" applyFont="1" applyFill="1" applyBorder="1" applyAlignment="1">
      <alignment horizontal="right" indent="1"/>
    </xf>
    <xf numFmtId="0" fontId="3" fillId="0" borderId="6" xfId="0" applyFont="1" applyBorder="1" applyAlignment="1">
      <alignment horizontal="right" indent="1"/>
    </xf>
    <xf numFmtId="0" fontId="3" fillId="0" borderId="0" xfId="0" applyFont="1" applyBorder="1" applyAlignment="1">
      <alignment horizontal="right" indent="1"/>
    </xf>
    <xf numFmtId="2" fontId="26" fillId="0" borderId="2" xfId="0" applyNumberFormat="1" applyFont="1" applyFill="1" applyBorder="1" applyAlignment="1">
      <alignment horizontal="right" vertical="center" indent="1"/>
    </xf>
    <xf numFmtId="1" fontId="26" fillId="0" borderId="0" xfId="0" applyNumberFormat="1" applyFont="1" applyAlignment="1">
      <alignment horizontal="right" vertical="center" indent="1"/>
    </xf>
    <xf numFmtId="1" fontId="26" fillId="0" borderId="0" xfId="0" applyNumberFormat="1" applyFont="1" applyFill="1" applyAlignment="1">
      <alignment horizontal="right" indent="1"/>
    </xf>
    <xf numFmtId="1" fontId="26" fillId="2" borderId="0" xfId="0" applyNumberFormat="1" applyFont="1" applyFill="1" applyAlignment="1">
      <alignment horizontal="right" vertical="center" indent="1"/>
    </xf>
    <xf numFmtId="1" fontId="26" fillId="0" borderId="0" xfId="0" applyNumberFormat="1" applyFont="1" applyFill="1" applyAlignment="1">
      <alignment horizontal="right" vertical="center" indent="1"/>
    </xf>
    <xf numFmtId="1" fontId="26" fillId="2" borderId="0" xfId="0" applyNumberFormat="1" applyFont="1" applyFill="1" applyAlignment="1">
      <alignment horizontal="right" indent="1"/>
    </xf>
    <xf numFmtId="1" fontId="3" fillId="0" borderId="0" xfId="0" applyNumberFormat="1" applyFont="1" applyAlignment="1">
      <alignment horizontal="right" vertical="center" indent="1"/>
    </xf>
    <xf numFmtId="1" fontId="26" fillId="0" borderId="2" xfId="0" applyNumberFormat="1" applyFont="1" applyBorder="1" applyAlignment="1">
      <alignment horizontal="right" vertical="center" indent="1"/>
    </xf>
    <xf numFmtId="1" fontId="3" fillId="0" borderId="2" xfId="0" applyNumberFormat="1" applyFont="1" applyBorder="1" applyAlignment="1">
      <alignment horizontal="right" vertical="center" indent="1"/>
    </xf>
    <xf numFmtId="1" fontId="26" fillId="2" borderId="2" xfId="0" applyNumberFormat="1" applyFont="1" applyFill="1" applyBorder="1" applyAlignment="1">
      <alignment horizontal="right" vertical="center" indent="1"/>
    </xf>
    <xf numFmtId="0" fontId="26" fillId="0" borderId="0" xfId="0" applyFont="1" applyAlignment="1">
      <alignment horizontal="right" indent="1"/>
    </xf>
    <xf numFmtId="0" fontId="13" fillId="0" borderId="0" xfId="0" applyFont="1" applyAlignment="1">
      <alignment horizontal="left" indent="1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/>
    <xf numFmtId="0" fontId="3" fillId="0" borderId="2" xfId="0" applyFont="1" applyBorder="1" applyAlignment="1">
      <alignment horizontal="center"/>
    </xf>
    <xf numFmtId="0" fontId="7" fillId="0" borderId="0" xfId="0" applyFont="1" applyFill="1" applyAlignment="1">
      <alignment horizontal="right" indent="1"/>
    </xf>
    <xf numFmtId="0" fontId="7" fillId="0" borderId="1" xfId="0" applyFont="1" applyFill="1" applyBorder="1" applyAlignment="1">
      <alignment horizontal="right" indent="1"/>
    </xf>
    <xf numFmtId="0" fontId="3" fillId="0" borderId="0" xfId="0" applyFont="1" applyFill="1" applyAlignment="1">
      <alignment horizontal="left" indent="1"/>
    </xf>
    <xf numFmtId="0" fontId="3" fillId="0" borderId="0" xfId="0" applyFont="1" applyFill="1" applyAlignment="1">
      <alignment horizontal="right" vertical="center" indent="1"/>
    </xf>
    <xf numFmtId="0" fontId="3" fillId="0" borderId="0" xfId="0" applyFont="1" applyAlignment="1">
      <alignment horizontal="right"/>
    </xf>
    <xf numFmtId="0" fontId="11" fillId="0" borderId="0" xfId="5" applyBorder="1" applyAlignment="1">
      <alignment horizontal="right" vertical="center" indent="1"/>
    </xf>
    <xf numFmtId="0" fontId="3" fillId="0" borderId="0" xfId="0" applyFont="1" applyFill="1" applyBorder="1" applyAlignment="1">
      <alignment horizontal="right" vertical="center" indent="1"/>
    </xf>
    <xf numFmtId="0" fontId="3" fillId="0" borderId="0" xfId="0" applyFont="1" applyBorder="1"/>
    <xf numFmtId="0" fontId="7" fillId="0" borderId="0" xfId="0" applyFont="1" applyBorder="1" applyAlignment="1">
      <alignment horizontal="right" indent="2"/>
    </xf>
    <xf numFmtId="165" fontId="3" fillId="0" borderId="0" xfId="0" applyNumberFormat="1" applyFont="1" applyBorder="1" applyAlignment="1">
      <alignment horizontal="right" vertical="center" indent="1"/>
    </xf>
    <xf numFmtId="2" fontId="3" fillId="0" borderId="0" xfId="0" applyNumberFormat="1" applyFont="1" applyBorder="1"/>
    <xf numFmtId="0" fontId="0" fillId="0" borderId="0" xfId="0" applyFill="1"/>
    <xf numFmtId="165" fontId="0" fillId="0" borderId="0" xfId="0" applyNumberFormat="1" applyFill="1"/>
    <xf numFmtId="0" fontId="6" fillId="2" borderId="2" xfId="0" applyFont="1" applyFill="1" applyBorder="1" applyAlignment="1">
      <alignment horizontal="right" vertical="center" indent="1"/>
    </xf>
    <xf numFmtId="0" fontId="6" fillId="2" borderId="8" xfId="0" applyFont="1" applyFill="1" applyBorder="1" applyAlignment="1">
      <alignment horizontal="right" vertical="center" indent="1"/>
    </xf>
    <xf numFmtId="165" fontId="26" fillId="0" borderId="0" xfId="0" applyNumberFormat="1" applyFont="1" applyAlignment="1">
      <alignment horizontal="right" vertical="center" indent="1"/>
    </xf>
    <xf numFmtId="2" fontId="4" fillId="2" borderId="0" xfId="0" applyNumberFormat="1" applyFont="1" applyFill="1" applyAlignment="1">
      <alignment horizontal="center" vertical="center"/>
    </xf>
    <xf numFmtId="0" fontId="3" fillId="2" borderId="0" xfId="0" applyFont="1" applyFill="1"/>
    <xf numFmtId="165" fontId="26" fillId="2" borderId="0" xfId="0" applyNumberFormat="1" applyFont="1" applyFill="1" applyAlignment="1">
      <alignment horizontal="right" vertical="center" indent="1"/>
    </xf>
    <xf numFmtId="2" fontId="7" fillId="0" borderId="0" xfId="0" applyNumberFormat="1" applyFont="1" applyAlignment="1">
      <alignment horizontal="right" indent="1"/>
    </xf>
    <xf numFmtId="2" fontId="7" fillId="14" borderId="0" xfId="0" applyNumberFormat="1" applyFont="1" applyFill="1" applyAlignment="1">
      <alignment horizontal="right" indent="1"/>
    </xf>
    <xf numFmtId="0" fontId="13" fillId="8" borderId="0" xfId="0" applyFont="1" applyFill="1" applyAlignment="1">
      <alignment horizontal="left" indent="1"/>
    </xf>
    <xf numFmtId="0" fontId="13" fillId="9" borderId="0" xfId="0" applyFont="1" applyFill="1" applyAlignment="1">
      <alignment horizontal="left" indent="1"/>
    </xf>
    <xf numFmtId="0" fontId="13" fillId="13" borderId="0" xfId="0" applyFont="1" applyFill="1" applyAlignment="1">
      <alignment horizontal="left" indent="1"/>
    </xf>
    <xf numFmtId="0" fontId="13" fillId="10" borderId="0" xfId="0" applyFont="1" applyFill="1" applyAlignment="1">
      <alignment horizontal="left" indent="1"/>
    </xf>
    <xf numFmtId="0" fontId="13" fillId="4" borderId="0" xfId="0" applyFont="1" applyFill="1" applyAlignment="1">
      <alignment horizontal="left" indent="1"/>
    </xf>
    <xf numFmtId="0" fontId="13" fillId="11" borderId="0" xfId="0" applyFont="1" applyFill="1" applyAlignment="1">
      <alignment horizontal="left" indent="1"/>
    </xf>
    <xf numFmtId="0" fontId="0" fillId="0" borderId="0" xfId="0" applyAlignment="1">
      <alignment horizontal="left" indent="1"/>
    </xf>
    <xf numFmtId="0" fontId="13" fillId="12" borderId="0" xfId="0" applyFont="1" applyFill="1" applyAlignment="1">
      <alignment horizontal="left" indent="1"/>
    </xf>
    <xf numFmtId="0" fontId="13" fillId="5" borderId="0" xfId="0" applyFont="1" applyFill="1" applyAlignment="1">
      <alignment horizontal="left" indent="1"/>
    </xf>
    <xf numFmtId="0" fontId="22" fillId="6" borderId="0" xfId="0" applyFont="1" applyFill="1" applyAlignment="1">
      <alignment horizontal="left" indent="1"/>
    </xf>
    <xf numFmtId="0" fontId="13" fillId="0" borderId="2" xfId="0" applyFont="1" applyBorder="1" applyAlignment="1">
      <alignment horizontal="left" indent="1"/>
    </xf>
    <xf numFmtId="0" fontId="0" fillId="0" borderId="2" xfId="0" applyBorder="1" applyAlignment="1">
      <alignment horizontal="left" indent="1"/>
    </xf>
    <xf numFmtId="0" fontId="13" fillId="13" borderId="1" xfId="0" applyFont="1" applyFill="1" applyBorder="1" applyAlignment="1">
      <alignment horizontal="left" indent="1"/>
    </xf>
    <xf numFmtId="0" fontId="13" fillId="4" borderId="1" xfId="0" applyFont="1" applyFill="1" applyBorder="1" applyAlignment="1">
      <alignment horizontal="left" indent="1"/>
    </xf>
    <xf numFmtId="0" fontId="13" fillId="5" borderId="1" xfId="0" applyFont="1" applyFill="1" applyBorder="1" applyAlignment="1">
      <alignment horizontal="left" indent="1"/>
    </xf>
    <xf numFmtId="0" fontId="22" fillId="6" borderId="1" xfId="0" applyFont="1" applyFill="1" applyBorder="1" applyAlignment="1">
      <alignment horizontal="left" indent="1"/>
    </xf>
    <xf numFmtId="0" fontId="0" fillId="7" borderId="3" xfId="0" applyFill="1" applyBorder="1" applyAlignment="1">
      <alignment horizontal="left" indent="1"/>
    </xf>
    <xf numFmtId="0" fontId="10" fillId="0" borderId="0" xfId="0" applyFont="1" applyAlignment="1">
      <alignment horizontal="left" indent="1"/>
    </xf>
    <xf numFmtId="0" fontId="20" fillId="14" borderId="0" xfId="0" applyFont="1" applyFill="1" applyAlignment="1">
      <alignment horizontal="left" indent="1"/>
    </xf>
    <xf numFmtId="0" fontId="13" fillId="2" borderId="0" xfId="0" applyFont="1" applyFill="1" applyAlignment="1">
      <alignment horizontal="left" indent="1"/>
    </xf>
    <xf numFmtId="0" fontId="20" fillId="2" borderId="0" xfId="0" applyFont="1" applyFill="1" applyAlignment="1">
      <alignment horizontal="left" indent="1"/>
    </xf>
    <xf numFmtId="0" fontId="8" fillId="0" borderId="0" xfId="0" applyFont="1" applyFill="1" applyAlignment="1">
      <alignment horizontal="right" indent="1"/>
    </xf>
    <xf numFmtId="2" fontId="17" fillId="0" borderId="0" xfId="0" applyNumberFormat="1" applyFont="1"/>
    <xf numFmtId="0" fontId="10" fillId="0" borderId="0" xfId="0" applyFont="1" applyAlignment="1">
      <alignment horizontal="right" indent="1"/>
    </xf>
    <xf numFmtId="0" fontId="13" fillId="0" borderId="0" xfId="0" applyFont="1" applyAlignment="1">
      <alignment horizontal="right" indent="1"/>
    </xf>
    <xf numFmtId="0" fontId="3" fillId="0" borderId="0" xfId="0" applyFont="1" applyAlignment="1">
      <alignment horizontal="right" indent="1"/>
    </xf>
    <xf numFmtId="0" fontId="0" fillId="0" borderId="0" xfId="0" applyAlignment="1">
      <alignment horizontal="right" indent="1"/>
    </xf>
    <xf numFmtId="0" fontId="4" fillId="0" borderId="0" xfId="0" applyFont="1" applyAlignment="1">
      <alignment horizontal="right" indent="1"/>
    </xf>
    <xf numFmtId="0" fontId="0" fillId="0" borderId="2" xfId="0" applyBorder="1" applyAlignment="1">
      <alignment horizontal="right" indent="1"/>
    </xf>
    <xf numFmtId="0" fontId="3" fillId="0" borderId="2" xfId="0" applyFont="1" applyBorder="1" applyAlignment="1">
      <alignment horizontal="right" indent="1"/>
    </xf>
    <xf numFmtId="0" fontId="17" fillId="0" borderId="0" xfId="0" applyFont="1" applyAlignment="1">
      <alignment horizontal="right" indent="1"/>
    </xf>
    <xf numFmtId="0" fontId="8" fillId="0" borderId="2" xfId="0" applyFont="1" applyFill="1" applyBorder="1" applyAlignment="1">
      <alignment horizontal="right" indent="1"/>
    </xf>
    <xf numFmtId="0" fontId="10" fillId="0" borderId="2" xfId="0" applyFont="1" applyBorder="1" applyAlignment="1">
      <alignment horizontal="right" indent="1"/>
    </xf>
    <xf numFmtId="0" fontId="13" fillId="0" borderId="2" xfId="0" applyFont="1" applyBorder="1"/>
    <xf numFmtId="0" fontId="6" fillId="0" borderId="3" xfId="0" applyFont="1" applyBorder="1" applyAlignment="1">
      <alignment horizontal="right" indent="1"/>
    </xf>
    <xf numFmtId="0" fontId="3" fillId="0" borderId="1" xfId="0" applyFont="1" applyBorder="1" applyAlignment="1">
      <alignment horizontal="right" indent="1"/>
    </xf>
    <xf numFmtId="0" fontId="3" fillId="0" borderId="3" xfId="0" applyFont="1" applyBorder="1" applyAlignment="1">
      <alignment horizontal="right" indent="1"/>
    </xf>
    <xf numFmtId="2" fontId="26" fillId="0" borderId="1" xfId="0" applyNumberFormat="1" applyFont="1" applyBorder="1" applyAlignment="1">
      <alignment horizontal="right" indent="1"/>
    </xf>
    <xf numFmtId="0" fontId="0" fillId="0" borderId="1" xfId="0" applyBorder="1" applyAlignment="1">
      <alignment horizontal="right" indent="1"/>
    </xf>
    <xf numFmtId="0" fontId="10" fillId="0" borderId="3" xfId="0" applyFont="1" applyBorder="1" applyAlignment="1">
      <alignment horizontal="right" indent="1"/>
    </xf>
    <xf numFmtId="0" fontId="0" fillId="0" borderId="3" xfId="0" applyBorder="1" applyAlignment="1">
      <alignment horizontal="right" indent="1"/>
    </xf>
    <xf numFmtId="0" fontId="30" fillId="0" borderId="0" xfId="0" applyFont="1" applyAlignment="1">
      <alignment horizontal="right" indent="1"/>
    </xf>
    <xf numFmtId="0" fontId="31" fillId="0" borderId="0" xfId="0" applyFont="1" applyAlignment="1">
      <alignment horizontal="right" indent="1"/>
    </xf>
    <xf numFmtId="0" fontId="0" fillId="0" borderId="1" xfId="0" applyBorder="1"/>
    <xf numFmtId="0" fontId="0" fillId="14" borderId="1" xfId="0" applyFill="1" applyBorder="1"/>
    <xf numFmtId="0" fontId="0" fillId="14" borderId="0" xfId="0" applyFill="1" applyAlignment="1">
      <alignment horizontal="center"/>
    </xf>
    <xf numFmtId="0" fontId="17" fillId="14" borderId="0" xfId="0" applyFont="1" applyFill="1"/>
    <xf numFmtId="0" fontId="13" fillId="14" borderId="0" xfId="0" applyFont="1" applyFill="1"/>
    <xf numFmtId="0" fontId="0" fillId="0" borderId="0" xfId="0" applyBorder="1"/>
    <xf numFmtId="0" fontId="16" fillId="0" borderId="1" xfId="0" applyFont="1" applyBorder="1"/>
    <xf numFmtId="0" fontId="16" fillId="14" borderId="1" xfId="0" applyFont="1" applyFill="1" applyBorder="1"/>
    <xf numFmtId="0" fontId="16" fillId="0" borderId="0" xfId="0" applyFont="1"/>
    <xf numFmtId="0" fontId="16" fillId="14" borderId="0" xfId="0" applyFont="1" applyFill="1"/>
    <xf numFmtId="0" fontId="32" fillId="0" borderId="0" xfId="0" applyFont="1"/>
    <xf numFmtId="0" fontId="3" fillId="0" borderId="2" xfId="0" applyFont="1" applyFill="1" applyBorder="1" applyAlignment="1">
      <alignment horizontal="right" vertical="center" indent="1"/>
    </xf>
    <xf numFmtId="0" fontId="3" fillId="0" borderId="3" xfId="0" applyFont="1" applyBorder="1" applyAlignment="1">
      <alignment horizontal="right" vertical="center" indent="1"/>
    </xf>
    <xf numFmtId="0" fontId="7" fillId="0" borderId="2" xfId="0" applyFont="1" applyBorder="1" applyAlignment="1">
      <alignment horizontal="right" indent="2"/>
    </xf>
    <xf numFmtId="0" fontId="8" fillId="0" borderId="2" xfId="0" applyFont="1" applyFill="1" applyBorder="1" applyAlignment="1">
      <alignment horizontal="right" indent="2"/>
    </xf>
    <xf numFmtId="165" fontId="3" fillId="0" borderId="2" xfId="0" applyNumberFormat="1" applyFont="1" applyBorder="1" applyAlignment="1">
      <alignment horizontal="right" vertical="center" indent="1"/>
    </xf>
    <xf numFmtId="0" fontId="3" fillId="0" borderId="2" xfId="0" applyFont="1" applyBorder="1" applyAlignment="1">
      <alignment horizontal="center" vertical="center"/>
    </xf>
    <xf numFmtId="2" fontId="3" fillId="0" borderId="2" xfId="0" applyNumberFormat="1" applyFont="1" applyBorder="1"/>
    <xf numFmtId="2" fontId="7" fillId="0" borderId="2" xfId="0" applyNumberFormat="1" applyFont="1" applyBorder="1" applyAlignment="1">
      <alignment horizontal="right" indent="1"/>
    </xf>
    <xf numFmtId="2" fontId="7" fillId="0" borderId="2" xfId="0" applyNumberFormat="1" applyFont="1" applyBorder="1" applyAlignment="1">
      <alignment horizontal="center"/>
    </xf>
    <xf numFmtId="0" fontId="6" fillId="0" borderId="0" xfId="0" applyFont="1" applyAlignment="1">
      <alignment horizontal="left" indent="1"/>
    </xf>
    <xf numFmtId="0" fontId="3" fillId="0" borderId="0" xfId="0" applyFont="1" applyAlignment="1">
      <alignment horizontal="left" vertical="center" indent="1"/>
    </xf>
    <xf numFmtId="0" fontId="3" fillId="14" borderId="0" xfId="0" applyFont="1" applyFill="1" applyAlignment="1">
      <alignment horizontal="left" vertical="center" indent="1"/>
    </xf>
    <xf numFmtId="0" fontId="3" fillId="0" borderId="2" xfId="0" applyFont="1" applyBorder="1" applyAlignment="1">
      <alignment horizontal="left" vertical="center" indent="1"/>
    </xf>
    <xf numFmtId="0" fontId="7" fillId="0" borderId="2" xfId="0" applyFont="1" applyFill="1" applyBorder="1" applyAlignment="1">
      <alignment horizontal="right" indent="1"/>
    </xf>
    <xf numFmtId="0" fontId="7" fillId="0" borderId="3" xfId="0" applyFont="1" applyFill="1" applyBorder="1" applyAlignment="1">
      <alignment horizontal="right" indent="1"/>
    </xf>
    <xf numFmtId="0" fontId="3" fillId="0" borderId="2" xfId="0" applyFont="1" applyFill="1" applyBorder="1" applyAlignment="1">
      <alignment horizontal="left" indent="1"/>
    </xf>
    <xf numFmtId="0" fontId="7" fillId="0" borderId="2" xfId="0" applyFont="1" applyBorder="1"/>
    <xf numFmtId="0" fontId="3" fillId="0" borderId="0" xfId="0" applyFont="1" applyAlignment="1">
      <alignment horizontal="left" indent="1"/>
    </xf>
    <xf numFmtId="0" fontId="3" fillId="0" borderId="2" xfId="0" applyFont="1" applyBorder="1" applyAlignment="1">
      <alignment horizontal="left" indent="1"/>
    </xf>
    <xf numFmtId="0" fontId="6" fillId="0" borderId="0" xfId="0" applyFont="1" applyAlignment="1">
      <alignment horizontal="right" indent="2"/>
    </xf>
    <xf numFmtId="0" fontId="6" fillId="0" borderId="1" xfId="0" applyFont="1" applyBorder="1" applyAlignment="1">
      <alignment horizontal="right" indent="2"/>
    </xf>
    <xf numFmtId="2" fontId="3" fillId="0" borderId="0" xfId="0" applyNumberFormat="1" applyFont="1" applyAlignment="1">
      <alignment horizontal="right" indent="1"/>
    </xf>
    <xf numFmtId="2" fontId="3" fillId="0" borderId="2" xfId="0" applyNumberFormat="1" applyFont="1" applyBorder="1" applyAlignment="1">
      <alignment horizontal="right" indent="1"/>
    </xf>
    <xf numFmtId="2" fontId="3" fillId="14" borderId="0" xfId="0" applyNumberFormat="1" applyFont="1" applyFill="1" applyAlignment="1">
      <alignment horizontal="right" indent="1"/>
    </xf>
    <xf numFmtId="1" fontId="26" fillId="0" borderId="0" xfId="0" applyNumberFormat="1" applyFont="1"/>
    <xf numFmtId="165" fontId="7" fillId="0" borderId="0" xfId="0" applyNumberFormat="1" applyFont="1" applyAlignment="1">
      <alignment horizontal="right" indent="1"/>
    </xf>
    <xf numFmtId="165" fontId="7" fillId="0" borderId="2" xfId="0" applyNumberFormat="1" applyFont="1" applyBorder="1" applyAlignment="1">
      <alignment horizontal="right" indent="1"/>
    </xf>
    <xf numFmtId="165" fontId="6" fillId="0" borderId="0" xfId="0" applyNumberFormat="1" applyFont="1" applyAlignment="1">
      <alignment horizontal="right" indent="1"/>
    </xf>
    <xf numFmtId="165" fontId="7" fillId="14" borderId="0" xfId="0" applyNumberFormat="1" applyFont="1" applyFill="1" applyAlignment="1">
      <alignment horizontal="right" indent="1"/>
    </xf>
    <xf numFmtId="165" fontId="26" fillId="0" borderId="0" xfId="0" applyNumberFormat="1" applyFont="1" applyAlignment="1">
      <alignment horizontal="right" indent="1"/>
    </xf>
    <xf numFmtId="0" fontId="3" fillId="14" borderId="0" xfId="0" applyFont="1" applyFill="1" applyAlignment="1">
      <alignment horizont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left"/>
    </xf>
    <xf numFmtId="0" fontId="27" fillId="0" borderId="2" xfId="0" applyFont="1" applyBorder="1" applyAlignment="1">
      <alignment horizontal="right" indent="1"/>
    </xf>
    <xf numFmtId="0" fontId="26" fillId="0" borderId="2" xfId="0" applyFont="1" applyBorder="1" applyAlignment="1">
      <alignment horizontal="left"/>
    </xf>
    <xf numFmtId="165" fontId="6" fillId="0" borderId="2" xfId="0" applyNumberFormat="1" applyFont="1" applyBorder="1" applyAlignment="1">
      <alignment horizontal="right" indent="1"/>
    </xf>
    <xf numFmtId="0" fontId="27" fillId="0" borderId="1" xfId="0" applyFont="1" applyBorder="1" applyAlignment="1">
      <alignment horizontal="center" vertical="center"/>
    </xf>
    <xf numFmtId="2" fontId="26" fillId="0" borderId="1" xfId="0" applyNumberFormat="1" applyFont="1" applyBorder="1" applyAlignment="1">
      <alignment horizontal="center" vertical="center"/>
    </xf>
    <xf numFmtId="0" fontId="27" fillId="0" borderId="11" xfId="0" applyFont="1" applyBorder="1" applyAlignment="1">
      <alignment horizontal="right" indent="1"/>
    </xf>
    <xf numFmtId="0" fontId="27" fillId="0" borderId="12" xfId="0" applyFont="1" applyBorder="1" applyAlignment="1">
      <alignment horizontal="center" vertical="center"/>
    </xf>
    <xf numFmtId="2" fontId="26" fillId="0" borderId="12" xfId="0" applyNumberFormat="1" applyFont="1" applyBorder="1" applyAlignment="1">
      <alignment horizontal="center" vertical="center"/>
    </xf>
    <xf numFmtId="2" fontId="26" fillId="0" borderId="12" xfId="0" applyNumberFormat="1" applyFont="1" applyBorder="1" applyAlignment="1">
      <alignment horizontal="right" vertical="center" indent="1"/>
    </xf>
    <xf numFmtId="0" fontId="26" fillId="0" borderId="1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27" fillId="0" borderId="10" xfId="0" applyFont="1" applyBorder="1" applyAlignment="1">
      <alignment horizontal="center"/>
    </xf>
  </cellXfs>
  <cellStyles count="6">
    <cellStyle name="Explanatory Text" xfId="5" builtinId="53"/>
    <cellStyle name="Heading" xfId="1"/>
    <cellStyle name="Heading1" xfId="2"/>
    <cellStyle name="Normal" xfId="0" builtinId="0" customBuiltin="1"/>
    <cellStyle name="Result" xfId="3"/>
    <cellStyle name="Result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3.0940626254437581E-2"/>
          <c:y val="9.457660176848004E-2"/>
          <c:w val="0.87981324813129569"/>
          <c:h val="0.83885333742477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IPC!$B$3</c:f>
              <c:strCache>
                <c:ptCount val="1"/>
                <c:pt idx="0">
                  <c:v>w1 c1</c:v>
                </c:pt>
              </c:strCache>
            </c:strRef>
          </c:tx>
          <c:spPr>
            <a:solidFill>
              <a:schemeClr val="bg1"/>
            </a:solidFill>
            <a:ln>
              <a:solidFill>
                <a:srgbClr val="00B050"/>
              </a:solidFill>
            </a:ln>
          </c:spPr>
          <c:invertIfNegative val="0"/>
          <c:cat>
            <c:strRef>
              <c:f>IPC!$A$4:$A$19</c:f>
              <c:strCache>
                <c:ptCount val="16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  <c:pt idx="8">
                  <c:v>#9</c:v>
                </c:pt>
                <c:pt idx="9">
                  <c:v>#10</c:v>
                </c:pt>
                <c:pt idx="10">
                  <c:v>#11</c:v>
                </c:pt>
                <c:pt idx="11">
                  <c:v>#12</c:v>
                </c:pt>
                <c:pt idx="12">
                  <c:v>#13</c:v>
                </c:pt>
                <c:pt idx="13">
                  <c:v>#14</c:v>
                </c:pt>
                <c:pt idx="14">
                  <c:v>#15</c:v>
                </c:pt>
                <c:pt idx="15">
                  <c:v>#16</c:v>
                </c:pt>
              </c:strCache>
            </c:strRef>
          </c:cat>
          <c:val>
            <c:numRef>
              <c:f>IPC!$B$4:$B$19</c:f>
              <c:numCache>
                <c:formatCode>General</c:formatCode>
                <c:ptCount val="16"/>
                <c:pt idx="0">
                  <c:v>0.67</c:v>
                </c:pt>
                <c:pt idx="1">
                  <c:v>0.67</c:v>
                </c:pt>
                <c:pt idx="2">
                  <c:v>0.72</c:v>
                </c:pt>
                <c:pt idx="3">
                  <c:v>0.72</c:v>
                </c:pt>
                <c:pt idx="4">
                  <c:v>0.62</c:v>
                </c:pt>
                <c:pt idx="5">
                  <c:v>0.52</c:v>
                </c:pt>
                <c:pt idx="6">
                  <c:v>0.79</c:v>
                </c:pt>
                <c:pt idx="7">
                  <c:v>0.37</c:v>
                </c:pt>
                <c:pt idx="8">
                  <c:v>0.39</c:v>
                </c:pt>
                <c:pt idx="9">
                  <c:v>0.32</c:v>
                </c:pt>
                <c:pt idx="10">
                  <c:v>0.76</c:v>
                </c:pt>
                <c:pt idx="11">
                  <c:v>0.93</c:v>
                </c:pt>
                <c:pt idx="12">
                  <c:v>0.87</c:v>
                </c:pt>
                <c:pt idx="13">
                  <c:v>0.77</c:v>
                </c:pt>
                <c:pt idx="14">
                  <c:v>0.7</c:v>
                </c:pt>
                <c:pt idx="15">
                  <c:v>0.89</c:v>
                </c:pt>
              </c:numCache>
            </c:numRef>
          </c:val>
        </c:ser>
        <c:ser>
          <c:idx val="1"/>
          <c:order val="1"/>
          <c:tx>
            <c:strRef>
              <c:f>IPC!$C$3</c:f>
              <c:strCache>
                <c:ptCount val="1"/>
                <c:pt idx="0">
                  <c:v>w4 c1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solidFill>
                <a:srgbClr val="00B050"/>
              </a:solidFill>
            </a:ln>
          </c:spPr>
          <c:invertIfNegative val="0"/>
          <c:cat>
            <c:strRef>
              <c:f>IPC!$A$4:$A$19</c:f>
              <c:strCache>
                <c:ptCount val="16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  <c:pt idx="8">
                  <c:v>#9</c:v>
                </c:pt>
                <c:pt idx="9">
                  <c:v>#10</c:v>
                </c:pt>
                <c:pt idx="10">
                  <c:v>#11</c:v>
                </c:pt>
                <c:pt idx="11">
                  <c:v>#12</c:v>
                </c:pt>
                <c:pt idx="12">
                  <c:v>#13</c:v>
                </c:pt>
                <c:pt idx="13">
                  <c:v>#14</c:v>
                </c:pt>
                <c:pt idx="14">
                  <c:v>#15</c:v>
                </c:pt>
                <c:pt idx="15">
                  <c:v>#16</c:v>
                </c:pt>
              </c:strCache>
            </c:strRef>
          </c:cat>
          <c:val>
            <c:numRef>
              <c:f>IPC!$C$4:$C$19</c:f>
              <c:numCache>
                <c:formatCode>General</c:formatCode>
                <c:ptCount val="16"/>
                <c:pt idx="0">
                  <c:v>0.69</c:v>
                </c:pt>
                <c:pt idx="1">
                  <c:v>0.69</c:v>
                </c:pt>
                <c:pt idx="2">
                  <c:v>0.78</c:v>
                </c:pt>
                <c:pt idx="3">
                  <c:v>0.78</c:v>
                </c:pt>
                <c:pt idx="4">
                  <c:v>0.89</c:v>
                </c:pt>
                <c:pt idx="5">
                  <c:v>0.59</c:v>
                </c:pt>
                <c:pt idx="6">
                  <c:v>0.88</c:v>
                </c:pt>
                <c:pt idx="7">
                  <c:v>0.74</c:v>
                </c:pt>
                <c:pt idx="8">
                  <c:v>0.83</c:v>
                </c:pt>
                <c:pt idx="9">
                  <c:v>0.68</c:v>
                </c:pt>
                <c:pt idx="10">
                  <c:v>0.76</c:v>
                </c:pt>
                <c:pt idx="11">
                  <c:v>1.1599999999999999</c:v>
                </c:pt>
                <c:pt idx="12">
                  <c:v>0.85</c:v>
                </c:pt>
                <c:pt idx="13">
                  <c:v>1.1299999999999999</c:v>
                </c:pt>
                <c:pt idx="14">
                  <c:v>0.99</c:v>
                </c:pt>
                <c:pt idx="15">
                  <c:v>2.5499999999999998</c:v>
                </c:pt>
              </c:numCache>
            </c:numRef>
          </c:val>
        </c:ser>
        <c:ser>
          <c:idx val="2"/>
          <c:order val="2"/>
          <c:tx>
            <c:strRef>
              <c:f>IPC!$D$3</c:f>
              <c:strCache>
                <c:ptCount val="1"/>
                <c:pt idx="0">
                  <c:v>w16 c1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rgbClr val="00B050"/>
              </a:solidFill>
            </a:ln>
          </c:spPr>
          <c:invertIfNegative val="0"/>
          <c:cat>
            <c:strRef>
              <c:f>IPC!$A$4:$A$19</c:f>
              <c:strCache>
                <c:ptCount val="16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  <c:pt idx="8">
                  <c:v>#9</c:v>
                </c:pt>
                <c:pt idx="9">
                  <c:v>#10</c:v>
                </c:pt>
                <c:pt idx="10">
                  <c:v>#11</c:v>
                </c:pt>
                <c:pt idx="11">
                  <c:v>#12</c:v>
                </c:pt>
                <c:pt idx="12">
                  <c:v>#13</c:v>
                </c:pt>
                <c:pt idx="13">
                  <c:v>#14</c:v>
                </c:pt>
                <c:pt idx="14">
                  <c:v>#15</c:v>
                </c:pt>
                <c:pt idx="15">
                  <c:v>#16</c:v>
                </c:pt>
              </c:strCache>
            </c:strRef>
          </c:cat>
          <c:val>
            <c:numRef>
              <c:f>IPC!$D$4:$D$19</c:f>
              <c:numCache>
                <c:formatCode>General</c:formatCode>
                <c:ptCount val="16"/>
                <c:pt idx="0">
                  <c:v>0.19</c:v>
                </c:pt>
                <c:pt idx="1">
                  <c:v>0.19</c:v>
                </c:pt>
                <c:pt idx="2">
                  <c:v>0.87</c:v>
                </c:pt>
                <c:pt idx="3">
                  <c:v>0.81</c:v>
                </c:pt>
                <c:pt idx="4">
                  <c:v>1.02</c:v>
                </c:pt>
                <c:pt idx="5">
                  <c:v>0.72</c:v>
                </c:pt>
                <c:pt idx="6">
                  <c:v>1.23</c:v>
                </c:pt>
                <c:pt idx="7">
                  <c:v>0.92</c:v>
                </c:pt>
                <c:pt idx="8">
                  <c:v>1.57</c:v>
                </c:pt>
                <c:pt idx="9">
                  <c:v>1.47</c:v>
                </c:pt>
                <c:pt idx="10">
                  <c:v>0.76</c:v>
                </c:pt>
                <c:pt idx="11">
                  <c:v>1.27</c:v>
                </c:pt>
                <c:pt idx="12">
                  <c:v>0.24</c:v>
                </c:pt>
                <c:pt idx="13">
                  <c:v>1.39</c:v>
                </c:pt>
                <c:pt idx="14">
                  <c:v>0.66</c:v>
                </c:pt>
                <c:pt idx="15">
                  <c:v>3.66</c:v>
                </c:pt>
              </c:numCache>
            </c:numRef>
          </c:val>
        </c:ser>
        <c:ser>
          <c:idx val="3"/>
          <c:order val="3"/>
          <c:tx>
            <c:strRef>
              <c:f>IPC!$E$3</c:f>
              <c:strCache>
                <c:ptCount val="1"/>
                <c:pt idx="0">
                  <c:v>w64 c1</c:v>
                </c:pt>
              </c:strCache>
            </c:strRef>
          </c:tx>
          <c:spPr>
            <a:solidFill>
              <a:srgbClr val="579D1C"/>
            </a:solidFill>
            <a:ln>
              <a:noFill/>
            </a:ln>
          </c:spPr>
          <c:invertIfNegative val="0"/>
          <c:cat>
            <c:strRef>
              <c:f>IPC!$A$4:$A$19</c:f>
              <c:strCache>
                <c:ptCount val="16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  <c:pt idx="8">
                  <c:v>#9</c:v>
                </c:pt>
                <c:pt idx="9">
                  <c:v>#10</c:v>
                </c:pt>
                <c:pt idx="10">
                  <c:v>#11</c:v>
                </c:pt>
                <c:pt idx="11">
                  <c:v>#12</c:v>
                </c:pt>
                <c:pt idx="12">
                  <c:v>#13</c:v>
                </c:pt>
                <c:pt idx="13">
                  <c:v>#14</c:v>
                </c:pt>
                <c:pt idx="14">
                  <c:v>#15</c:v>
                </c:pt>
                <c:pt idx="15">
                  <c:v>#16</c:v>
                </c:pt>
              </c:strCache>
            </c:strRef>
          </c:cat>
          <c:val>
            <c:numRef>
              <c:f>IPC!$E$4:$E$19</c:f>
              <c:numCache>
                <c:formatCode>General</c:formatCode>
                <c:ptCount val="16"/>
                <c:pt idx="0">
                  <c:v>0.82</c:v>
                </c:pt>
                <c:pt idx="1">
                  <c:v>0.82</c:v>
                </c:pt>
                <c:pt idx="2">
                  <c:v>0.85</c:v>
                </c:pt>
                <c:pt idx="3">
                  <c:v>0.85</c:v>
                </c:pt>
                <c:pt idx="4">
                  <c:v>0.84</c:v>
                </c:pt>
                <c:pt idx="5">
                  <c:v>0.82</c:v>
                </c:pt>
                <c:pt idx="6">
                  <c:v>1.19</c:v>
                </c:pt>
                <c:pt idx="7">
                  <c:v>1.29</c:v>
                </c:pt>
                <c:pt idx="8">
                  <c:v>2.17</c:v>
                </c:pt>
                <c:pt idx="9">
                  <c:v>2.4</c:v>
                </c:pt>
                <c:pt idx="10">
                  <c:v>0.76</c:v>
                </c:pt>
                <c:pt idx="11">
                  <c:v>1.26</c:v>
                </c:pt>
                <c:pt idx="12">
                  <c:v>0.84</c:v>
                </c:pt>
                <c:pt idx="13">
                  <c:v>1.41</c:v>
                </c:pt>
                <c:pt idx="14">
                  <c:v>3.92</c:v>
                </c:pt>
                <c:pt idx="15">
                  <c:v>3.66</c:v>
                </c:pt>
              </c:numCache>
            </c:numRef>
          </c:val>
        </c:ser>
        <c:ser>
          <c:idx val="4"/>
          <c:order val="4"/>
          <c:tx>
            <c:strRef>
              <c:f>IPC!$F$3</c:f>
              <c:strCache>
                <c:ptCount val="1"/>
                <c:pt idx="0">
                  <c:v>w1 c4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solidFill>
                <a:srgbClr val="C00000"/>
              </a:solidFill>
            </a:ln>
          </c:spPr>
          <c:invertIfNegative val="0"/>
          <c:cat>
            <c:strRef>
              <c:f>IPC!$A$4:$A$19</c:f>
              <c:strCache>
                <c:ptCount val="16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  <c:pt idx="8">
                  <c:v>#9</c:v>
                </c:pt>
                <c:pt idx="9">
                  <c:v>#10</c:v>
                </c:pt>
                <c:pt idx="10">
                  <c:v>#11</c:v>
                </c:pt>
                <c:pt idx="11">
                  <c:v>#12</c:v>
                </c:pt>
                <c:pt idx="12">
                  <c:v>#13</c:v>
                </c:pt>
                <c:pt idx="13">
                  <c:v>#14</c:v>
                </c:pt>
                <c:pt idx="14">
                  <c:v>#15</c:v>
                </c:pt>
                <c:pt idx="15">
                  <c:v>#16</c:v>
                </c:pt>
              </c:strCache>
            </c:strRef>
          </c:cat>
          <c:val>
            <c:numRef>
              <c:f>IPC!$F$4:$F$19</c:f>
              <c:numCache>
                <c:formatCode>General</c:formatCode>
                <c:ptCount val="16"/>
                <c:pt idx="0">
                  <c:v>0.19</c:v>
                </c:pt>
                <c:pt idx="1">
                  <c:v>0.8</c:v>
                </c:pt>
                <c:pt idx="2">
                  <c:v>0.8</c:v>
                </c:pt>
                <c:pt idx="3">
                  <c:v>0.28999999999999998</c:v>
                </c:pt>
                <c:pt idx="4">
                  <c:v>0.72</c:v>
                </c:pt>
                <c:pt idx="5">
                  <c:v>0.8</c:v>
                </c:pt>
                <c:pt idx="6">
                  <c:v>1.1000000000000001</c:v>
                </c:pt>
                <c:pt idx="7">
                  <c:v>0.67</c:v>
                </c:pt>
                <c:pt idx="8">
                  <c:v>0.57999999999999996</c:v>
                </c:pt>
                <c:pt idx="9">
                  <c:v>0.64</c:v>
                </c:pt>
                <c:pt idx="10">
                  <c:v>1.44</c:v>
                </c:pt>
                <c:pt idx="11">
                  <c:v>1.9</c:v>
                </c:pt>
                <c:pt idx="12">
                  <c:v>0.9</c:v>
                </c:pt>
                <c:pt idx="13">
                  <c:v>2.0699999999999998</c:v>
                </c:pt>
                <c:pt idx="14">
                  <c:v>1.71</c:v>
                </c:pt>
                <c:pt idx="15">
                  <c:v>3.04</c:v>
                </c:pt>
              </c:numCache>
            </c:numRef>
          </c:val>
        </c:ser>
        <c:ser>
          <c:idx val="5"/>
          <c:order val="5"/>
          <c:tx>
            <c:strRef>
              <c:f>IPC!$G$3</c:f>
              <c:strCache>
                <c:ptCount val="1"/>
                <c:pt idx="0">
                  <c:v>w4 c4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C00000"/>
              </a:solidFill>
            </a:ln>
          </c:spPr>
          <c:invertIfNegative val="0"/>
          <c:cat>
            <c:strRef>
              <c:f>IPC!$A$4:$A$19</c:f>
              <c:strCache>
                <c:ptCount val="16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  <c:pt idx="8">
                  <c:v>#9</c:v>
                </c:pt>
                <c:pt idx="9">
                  <c:v>#10</c:v>
                </c:pt>
                <c:pt idx="10">
                  <c:v>#11</c:v>
                </c:pt>
                <c:pt idx="11">
                  <c:v>#12</c:v>
                </c:pt>
                <c:pt idx="12">
                  <c:v>#13</c:v>
                </c:pt>
                <c:pt idx="13">
                  <c:v>#14</c:v>
                </c:pt>
                <c:pt idx="14">
                  <c:v>#15</c:v>
                </c:pt>
                <c:pt idx="15">
                  <c:v>#16</c:v>
                </c:pt>
              </c:strCache>
            </c:strRef>
          </c:cat>
          <c:val>
            <c:numRef>
              <c:f>IPC!$G$4:$G$19</c:f>
              <c:numCache>
                <c:formatCode>General</c:formatCode>
                <c:ptCount val="16"/>
                <c:pt idx="0">
                  <c:v>0.2</c:v>
                </c:pt>
                <c:pt idx="1">
                  <c:v>0.85</c:v>
                </c:pt>
                <c:pt idx="2">
                  <c:v>0.83</c:v>
                </c:pt>
                <c:pt idx="3">
                  <c:v>0.79</c:v>
                </c:pt>
                <c:pt idx="4">
                  <c:v>1.1000000000000001</c:v>
                </c:pt>
                <c:pt idx="5">
                  <c:v>1</c:v>
                </c:pt>
                <c:pt idx="6">
                  <c:v>1.73</c:v>
                </c:pt>
                <c:pt idx="7">
                  <c:v>1.39</c:v>
                </c:pt>
                <c:pt idx="8">
                  <c:v>0.22</c:v>
                </c:pt>
                <c:pt idx="9">
                  <c:v>1.4</c:v>
                </c:pt>
                <c:pt idx="10">
                  <c:v>1.44</c:v>
                </c:pt>
                <c:pt idx="11">
                  <c:v>2.4</c:v>
                </c:pt>
                <c:pt idx="12">
                  <c:v>2.12</c:v>
                </c:pt>
                <c:pt idx="13">
                  <c:v>2.39</c:v>
                </c:pt>
                <c:pt idx="14">
                  <c:v>0.75</c:v>
                </c:pt>
                <c:pt idx="15">
                  <c:v>8.81</c:v>
                </c:pt>
              </c:numCache>
            </c:numRef>
          </c:val>
        </c:ser>
        <c:ser>
          <c:idx val="6"/>
          <c:order val="6"/>
          <c:tx>
            <c:strRef>
              <c:f>IPC!$H$3</c:f>
              <c:strCache>
                <c:ptCount val="1"/>
                <c:pt idx="0">
                  <c:v>w16 c4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C00000"/>
              </a:solidFill>
            </a:ln>
          </c:spPr>
          <c:invertIfNegative val="0"/>
          <c:cat>
            <c:strRef>
              <c:f>IPC!$A$4:$A$19</c:f>
              <c:strCache>
                <c:ptCount val="16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  <c:pt idx="8">
                  <c:v>#9</c:v>
                </c:pt>
                <c:pt idx="9">
                  <c:v>#10</c:v>
                </c:pt>
                <c:pt idx="10">
                  <c:v>#11</c:v>
                </c:pt>
                <c:pt idx="11">
                  <c:v>#12</c:v>
                </c:pt>
                <c:pt idx="12">
                  <c:v>#13</c:v>
                </c:pt>
                <c:pt idx="13">
                  <c:v>#14</c:v>
                </c:pt>
                <c:pt idx="14">
                  <c:v>#15</c:v>
                </c:pt>
                <c:pt idx="15">
                  <c:v>#16</c:v>
                </c:pt>
              </c:strCache>
            </c:strRef>
          </c:cat>
          <c:val>
            <c:numRef>
              <c:f>IPC!$H$4:$H$19</c:f>
              <c:numCache>
                <c:formatCode>General</c:formatCode>
                <c:ptCount val="16"/>
                <c:pt idx="0">
                  <c:v>0.21</c:v>
                </c:pt>
                <c:pt idx="1">
                  <c:v>0.21</c:v>
                </c:pt>
                <c:pt idx="2">
                  <c:v>0.93</c:v>
                </c:pt>
                <c:pt idx="3">
                  <c:v>1</c:v>
                </c:pt>
                <c:pt idx="4">
                  <c:v>1.75</c:v>
                </c:pt>
                <c:pt idx="5">
                  <c:v>1.1299999999999999</c:v>
                </c:pt>
                <c:pt idx="6">
                  <c:v>1.97</c:v>
                </c:pt>
                <c:pt idx="7">
                  <c:v>2.06</c:v>
                </c:pt>
                <c:pt idx="8">
                  <c:v>3.96</c:v>
                </c:pt>
                <c:pt idx="9">
                  <c:v>5.47</c:v>
                </c:pt>
                <c:pt idx="10">
                  <c:v>1.44</c:v>
                </c:pt>
                <c:pt idx="11">
                  <c:v>2.37</c:v>
                </c:pt>
                <c:pt idx="12">
                  <c:v>3.08</c:v>
                </c:pt>
                <c:pt idx="13">
                  <c:v>2.72</c:v>
                </c:pt>
                <c:pt idx="14">
                  <c:v>1.71</c:v>
                </c:pt>
                <c:pt idx="15">
                  <c:v>11.15</c:v>
                </c:pt>
              </c:numCache>
            </c:numRef>
          </c:val>
        </c:ser>
        <c:ser>
          <c:idx val="7"/>
          <c:order val="7"/>
          <c:tx>
            <c:strRef>
              <c:f>IPC!$I$3</c:f>
              <c:strCache>
                <c:ptCount val="1"/>
                <c:pt idx="0">
                  <c:v>w64 c4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rgbClr val="C00000"/>
              </a:solidFill>
            </a:ln>
          </c:spPr>
          <c:invertIfNegative val="0"/>
          <c:cat>
            <c:strRef>
              <c:f>IPC!$A$4:$A$19</c:f>
              <c:strCache>
                <c:ptCount val="16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  <c:pt idx="8">
                  <c:v>#9</c:v>
                </c:pt>
                <c:pt idx="9">
                  <c:v>#10</c:v>
                </c:pt>
                <c:pt idx="10">
                  <c:v>#11</c:v>
                </c:pt>
                <c:pt idx="11">
                  <c:v>#12</c:v>
                </c:pt>
                <c:pt idx="12">
                  <c:v>#13</c:v>
                </c:pt>
                <c:pt idx="13">
                  <c:v>#14</c:v>
                </c:pt>
                <c:pt idx="14">
                  <c:v>#15</c:v>
                </c:pt>
                <c:pt idx="15">
                  <c:v>#16</c:v>
                </c:pt>
              </c:strCache>
            </c:strRef>
          </c:cat>
          <c:val>
            <c:numRef>
              <c:f>IPC!$I$4:$I$19</c:f>
              <c:numCache>
                <c:formatCode>General</c:formatCode>
                <c:ptCount val="16"/>
                <c:pt idx="0">
                  <c:v>0.82</c:v>
                </c:pt>
                <c:pt idx="1">
                  <c:v>0.82</c:v>
                </c:pt>
                <c:pt idx="2">
                  <c:v>0.85</c:v>
                </c:pt>
                <c:pt idx="3">
                  <c:v>0.85</c:v>
                </c:pt>
                <c:pt idx="4">
                  <c:v>0.84</c:v>
                </c:pt>
                <c:pt idx="5">
                  <c:v>1.39</c:v>
                </c:pt>
                <c:pt idx="6">
                  <c:v>1.89</c:v>
                </c:pt>
                <c:pt idx="7">
                  <c:v>2.38</c:v>
                </c:pt>
                <c:pt idx="8">
                  <c:v>8.6999999999999993</c:v>
                </c:pt>
                <c:pt idx="9">
                  <c:v>3.32</c:v>
                </c:pt>
                <c:pt idx="10">
                  <c:v>1.44</c:v>
                </c:pt>
                <c:pt idx="11">
                  <c:v>0.27</c:v>
                </c:pt>
                <c:pt idx="12">
                  <c:v>0.84</c:v>
                </c:pt>
                <c:pt idx="13">
                  <c:v>2.04</c:v>
                </c:pt>
                <c:pt idx="14">
                  <c:v>8.91</c:v>
                </c:pt>
                <c:pt idx="15">
                  <c:v>11.15</c:v>
                </c:pt>
              </c:numCache>
            </c:numRef>
          </c:val>
        </c:ser>
        <c:ser>
          <c:idx val="8"/>
          <c:order val="8"/>
          <c:tx>
            <c:strRef>
              <c:f>IPC!$J$3</c:f>
              <c:strCache>
                <c:ptCount val="1"/>
                <c:pt idx="0">
                  <c:v>w1 c16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tx2"/>
              </a:solidFill>
            </a:ln>
          </c:spPr>
          <c:invertIfNegative val="0"/>
          <c:cat>
            <c:strRef>
              <c:f>IPC!$A$4:$A$19</c:f>
              <c:strCache>
                <c:ptCount val="16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  <c:pt idx="8">
                  <c:v>#9</c:v>
                </c:pt>
                <c:pt idx="9">
                  <c:v>#10</c:v>
                </c:pt>
                <c:pt idx="10">
                  <c:v>#11</c:v>
                </c:pt>
                <c:pt idx="11">
                  <c:v>#12</c:v>
                </c:pt>
                <c:pt idx="12">
                  <c:v>#13</c:v>
                </c:pt>
                <c:pt idx="13">
                  <c:v>#14</c:v>
                </c:pt>
                <c:pt idx="14">
                  <c:v>#15</c:v>
                </c:pt>
                <c:pt idx="15">
                  <c:v>#16</c:v>
                </c:pt>
              </c:strCache>
            </c:strRef>
          </c:cat>
          <c:val>
            <c:numRef>
              <c:f>IPC!$J$4:$J$19</c:f>
              <c:numCache>
                <c:formatCode>General</c:formatCode>
                <c:ptCount val="16"/>
                <c:pt idx="0">
                  <c:v>0.26</c:v>
                </c:pt>
                <c:pt idx="1">
                  <c:v>1.19</c:v>
                </c:pt>
                <c:pt idx="2">
                  <c:v>0.22</c:v>
                </c:pt>
                <c:pt idx="3">
                  <c:v>1.43</c:v>
                </c:pt>
                <c:pt idx="4">
                  <c:v>1.29</c:v>
                </c:pt>
                <c:pt idx="5">
                  <c:v>1.76</c:v>
                </c:pt>
                <c:pt idx="6">
                  <c:v>1.67</c:v>
                </c:pt>
                <c:pt idx="7">
                  <c:v>1.38</c:v>
                </c:pt>
                <c:pt idx="8">
                  <c:v>1.48</c:v>
                </c:pt>
                <c:pt idx="9">
                  <c:v>1.1100000000000001</c:v>
                </c:pt>
                <c:pt idx="10">
                  <c:v>0.66</c:v>
                </c:pt>
                <c:pt idx="11">
                  <c:v>0.47</c:v>
                </c:pt>
                <c:pt idx="12">
                  <c:v>2.75</c:v>
                </c:pt>
                <c:pt idx="13">
                  <c:v>4.7300000000000004</c:v>
                </c:pt>
                <c:pt idx="14">
                  <c:v>5.56</c:v>
                </c:pt>
                <c:pt idx="15">
                  <c:v>10.119999999999999</c:v>
                </c:pt>
              </c:numCache>
            </c:numRef>
          </c:val>
        </c:ser>
        <c:ser>
          <c:idx val="9"/>
          <c:order val="9"/>
          <c:tx>
            <c:strRef>
              <c:f>IPC!$K$3</c:f>
              <c:strCache>
                <c:ptCount val="1"/>
                <c:pt idx="0">
                  <c:v>w4 c16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2"/>
              </a:solidFill>
            </a:ln>
          </c:spPr>
          <c:invertIfNegative val="0"/>
          <c:cat>
            <c:strRef>
              <c:f>IPC!$A$4:$A$19</c:f>
              <c:strCache>
                <c:ptCount val="16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  <c:pt idx="8">
                  <c:v>#9</c:v>
                </c:pt>
                <c:pt idx="9">
                  <c:v>#10</c:v>
                </c:pt>
                <c:pt idx="10">
                  <c:v>#11</c:v>
                </c:pt>
                <c:pt idx="11">
                  <c:v>#12</c:v>
                </c:pt>
                <c:pt idx="12">
                  <c:v>#13</c:v>
                </c:pt>
                <c:pt idx="13">
                  <c:v>#14</c:v>
                </c:pt>
                <c:pt idx="14">
                  <c:v>#15</c:v>
                </c:pt>
                <c:pt idx="15">
                  <c:v>#16</c:v>
                </c:pt>
              </c:strCache>
            </c:strRef>
          </c:cat>
          <c:val>
            <c:numRef>
              <c:f>IPC!$K$4:$K$19</c:f>
              <c:numCache>
                <c:formatCode>General</c:formatCode>
                <c:ptCount val="16"/>
                <c:pt idx="0">
                  <c:v>0.28999999999999998</c:v>
                </c:pt>
                <c:pt idx="1">
                  <c:v>0.28000000000000003</c:v>
                </c:pt>
                <c:pt idx="2">
                  <c:v>0.24</c:v>
                </c:pt>
                <c:pt idx="3">
                  <c:v>0.42</c:v>
                </c:pt>
                <c:pt idx="4">
                  <c:v>0.63</c:v>
                </c:pt>
                <c:pt idx="5">
                  <c:v>1.35</c:v>
                </c:pt>
                <c:pt idx="6">
                  <c:v>2.2999999999999998</c:v>
                </c:pt>
                <c:pt idx="7">
                  <c:v>4.99</c:v>
                </c:pt>
                <c:pt idx="8">
                  <c:v>2.94</c:v>
                </c:pt>
                <c:pt idx="9">
                  <c:v>3.26</c:v>
                </c:pt>
                <c:pt idx="10">
                  <c:v>0.66</c:v>
                </c:pt>
                <c:pt idx="11">
                  <c:v>4.84</c:v>
                </c:pt>
                <c:pt idx="12">
                  <c:v>7.69</c:v>
                </c:pt>
                <c:pt idx="13">
                  <c:v>5.64</c:v>
                </c:pt>
                <c:pt idx="14">
                  <c:v>0.45</c:v>
                </c:pt>
                <c:pt idx="15">
                  <c:v>13.72</c:v>
                </c:pt>
              </c:numCache>
            </c:numRef>
          </c:val>
        </c:ser>
        <c:ser>
          <c:idx val="10"/>
          <c:order val="10"/>
          <c:tx>
            <c:strRef>
              <c:f>IPC!$L$3</c:f>
              <c:strCache>
                <c:ptCount val="1"/>
                <c:pt idx="0">
                  <c:v>w16 c16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tx2"/>
              </a:solidFill>
            </a:ln>
          </c:spPr>
          <c:invertIfNegative val="0"/>
          <c:cat>
            <c:strRef>
              <c:f>IPC!$A$4:$A$19</c:f>
              <c:strCache>
                <c:ptCount val="16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  <c:pt idx="8">
                  <c:v>#9</c:v>
                </c:pt>
                <c:pt idx="9">
                  <c:v>#10</c:v>
                </c:pt>
                <c:pt idx="10">
                  <c:v>#11</c:v>
                </c:pt>
                <c:pt idx="11">
                  <c:v>#12</c:v>
                </c:pt>
                <c:pt idx="12">
                  <c:v>#13</c:v>
                </c:pt>
                <c:pt idx="13">
                  <c:v>#14</c:v>
                </c:pt>
                <c:pt idx="14">
                  <c:v>#15</c:v>
                </c:pt>
                <c:pt idx="15">
                  <c:v>#16</c:v>
                </c:pt>
              </c:strCache>
            </c:strRef>
          </c:cat>
          <c:val>
            <c:numRef>
              <c:f>IPC!$L$4:$L$19</c:f>
              <c:numCache>
                <c:formatCode>General</c:formatCode>
                <c:ptCount val="16"/>
                <c:pt idx="0">
                  <c:v>0.34</c:v>
                </c:pt>
                <c:pt idx="1">
                  <c:v>0.35</c:v>
                </c:pt>
                <c:pt idx="2">
                  <c:v>1.32</c:v>
                </c:pt>
                <c:pt idx="3">
                  <c:v>0.52</c:v>
                </c:pt>
                <c:pt idx="4">
                  <c:v>5.92</c:v>
                </c:pt>
                <c:pt idx="5">
                  <c:v>1.6</c:v>
                </c:pt>
                <c:pt idx="6">
                  <c:v>2.1800000000000002</c:v>
                </c:pt>
                <c:pt idx="7">
                  <c:v>6.55</c:v>
                </c:pt>
                <c:pt idx="8">
                  <c:v>7.41</c:v>
                </c:pt>
                <c:pt idx="9">
                  <c:v>3.06</c:v>
                </c:pt>
                <c:pt idx="10">
                  <c:v>3.17</c:v>
                </c:pt>
                <c:pt idx="11">
                  <c:v>4.3099999999999996</c:v>
                </c:pt>
                <c:pt idx="12">
                  <c:v>9.34</c:v>
                </c:pt>
                <c:pt idx="13">
                  <c:v>3.99</c:v>
                </c:pt>
                <c:pt idx="14">
                  <c:v>7.59</c:v>
                </c:pt>
                <c:pt idx="15">
                  <c:v>8.9700000000000006</c:v>
                </c:pt>
              </c:numCache>
            </c:numRef>
          </c:val>
        </c:ser>
        <c:ser>
          <c:idx val="11"/>
          <c:order val="11"/>
          <c:tx>
            <c:strRef>
              <c:f>IPC!$M$3</c:f>
              <c:strCache>
                <c:ptCount val="1"/>
                <c:pt idx="0">
                  <c:v>w64 c16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tx2"/>
              </a:solidFill>
            </a:ln>
          </c:spPr>
          <c:invertIfNegative val="0"/>
          <c:cat>
            <c:strRef>
              <c:f>IPC!$A$4:$A$19</c:f>
              <c:strCache>
                <c:ptCount val="16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  <c:pt idx="8">
                  <c:v>#9</c:v>
                </c:pt>
                <c:pt idx="9">
                  <c:v>#10</c:v>
                </c:pt>
                <c:pt idx="10">
                  <c:v>#11</c:v>
                </c:pt>
                <c:pt idx="11">
                  <c:v>#12</c:v>
                </c:pt>
                <c:pt idx="12">
                  <c:v>#13</c:v>
                </c:pt>
                <c:pt idx="13">
                  <c:v>#14</c:v>
                </c:pt>
                <c:pt idx="14">
                  <c:v>#15</c:v>
                </c:pt>
                <c:pt idx="15">
                  <c:v>#16</c:v>
                </c:pt>
              </c:strCache>
            </c:strRef>
          </c:cat>
          <c:val>
            <c:numRef>
              <c:f>IPC!$M$4:$M$19</c:f>
              <c:numCache>
                <c:formatCode>General</c:formatCode>
                <c:ptCount val="16"/>
                <c:pt idx="0">
                  <c:v>0.82</c:v>
                </c:pt>
                <c:pt idx="1">
                  <c:v>0.82</c:v>
                </c:pt>
                <c:pt idx="2">
                  <c:v>0.85</c:v>
                </c:pt>
                <c:pt idx="3">
                  <c:v>0.85</c:v>
                </c:pt>
                <c:pt idx="4">
                  <c:v>0.84</c:v>
                </c:pt>
                <c:pt idx="5">
                  <c:v>1.4</c:v>
                </c:pt>
                <c:pt idx="6">
                  <c:v>1.66</c:v>
                </c:pt>
                <c:pt idx="7">
                  <c:v>2.77</c:v>
                </c:pt>
                <c:pt idx="8">
                  <c:v>8.1199999999999992</c:v>
                </c:pt>
                <c:pt idx="9">
                  <c:v>4.21</c:v>
                </c:pt>
                <c:pt idx="10">
                  <c:v>3.17</c:v>
                </c:pt>
                <c:pt idx="11">
                  <c:v>2.88</c:v>
                </c:pt>
                <c:pt idx="12">
                  <c:v>0.84</c:v>
                </c:pt>
                <c:pt idx="13">
                  <c:v>2.0299999999999998</c:v>
                </c:pt>
                <c:pt idx="14">
                  <c:v>5.81</c:v>
                </c:pt>
                <c:pt idx="15">
                  <c:v>8.9700000000000006</c:v>
                </c:pt>
              </c:numCache>
            </c:numRef>
          </c:val>
        </c:ser>
        <c:ser>
          <c:idx val="12"/>
          <c:order val="12"/>
          <c:tx>
            <c:strRef>
              <c:f>IPC!$N$3</c:f>
              <c:strCache>
                <c:ptCount val="1"/>
                <c:pt idx="0">
                  <c:v>w1 c64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IPC!$A$4:$A$19</c:f>
              <c:strCache>
                <c:ptCount val="16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  <c:pt idx="8">
                  <c:v>#9</c:v>
                </c:pt>
                <c:pt idx="9">
                  <c:v>#10</c:v>
                </c:pt>
                <c:pt idx="10">
                  <c:v>#11</c:v>
                </c:pt>
                <c:pt idx="11">
                  <c:v>#12</c:v>
                </c:pt>
                <c:pt idx="12">
                  <c:v>#13</c:v>
                </c:pt>
                <c:pt idx="13">
                  <c:v>#14</c:v>
                </c:pt>
                <c:pt idx="14">
                  <c:v>#15</c:v>
                </c:pt>
                <c:pt idx="15">
                  <c:v>#16</c:v>
                </c:pt>
              </c:strCache>
            </c:strRef>
          </c:cat>
          <c:val>
            <c:numRef>
              <c:f>IPC!$N$4:$N$19</c:f>
              <c:numCache>
                <c:formatCode>General</c:formatCode>
                <c:ptCount val="16"/>
                <c:pt idx="0">
                  <c:v>0.6</c:v>
                </c:pt>
                <c:pt idx="1">
                  <c:v>0.63</c:v>
                </c:pt>
                <c:pt idx="2">
                  <c:v>0.4</c:v>
                </c:pt>
                <c:pt idx="3">
                  <c:v>2.97</c:v>
                </c:pt>
                <c:pt idx="4">
                  <c:v>2.4700000000000002</c:v>
                </c:pt>
                <c:pt idx="5">
                  <c:v>2.79</c:v>
                </c:pt>
                <c:pt idx="6">
                  <c:v>1.64</c:v>
                </c:pt>
                <c:pt idx="7">
                  <c:v>1.96</c:v>
                </c:pt>
                <c:pt idx="8">
                  <c:v>1.8</c:v>
                </c:pt>
                <c:pt idx="9">
                  <c:v>1.23</c:v>
                </c:pt>
                <c:pt idx="10">
                  <c:v>14.99</c:v>
                </c:pt>
                <c:pt idx="11">
                  <c:v>7.89</c:v>
                </c:pt>
                <c:pt idx="12">
                  <c:v>7.54</c:v>
                </c:pt>
                <c:pt idx="13">
                  <c:v>9.15</c:v>
                </c:pt>
                <c:pt idx="14">
                  <c:v>16.82</c:v>
                </c:pt>
                <c:pt idx="15">
                  <c:v>11.66</c:v>
                </c:pt>
              </c:numCache>
            </c:numRef>
          </c:val>
        </c:ser>
        <c:ser>
          <c:idx val="13"/>
          <c:order val="13"/>
          <c:tx>
            <c:strRef>
              <c:f>IPC!$O$3</c:f>
              <c:strCache>
                <c:ptCount val="1"/>
                <c:pt idx="0">
                  <c:v>w4 c64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IPC!$A$4:$A$19</c:f>
              <c:strCache>
                <c:ptCount val="16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  <c:pt idx="8">
                  <c:v>#9</c:v>
                </c:pt>
                <c:pt idx="9">
                  <c:v>#10</c:v>
                </c:pt>
                <c:pt idx="10">
                  <c:v>#11</c:v>
                </c:pt>
                <c:pt idx="11">
                  <c:v>#12</c:v>
                </c:pt>
                <c:pt idx="12">
                  <c:v>#13</c:v>
                </c:pt>
                <c:pt idx="13">
                  <c:v>#14</c:v>
                </c:pt>
                <c:pt idx="14">
                  <c:v>#15</c:v>
                </c:pt>
                <c:pt idx="15">
                  <c:v>#16</c:v>
                </c:pt>
              </c:strCache>
            </c:strRef>
          </c:cat>
          <c:val>
            <c:numRef>
              <c:f>IPC!$O$4:$O$19</c:f>
              <c:numCache>
                <c:formatCode>General</c:formatCode>
                <c:ptCount val="16"/>
                <c:pt idx="0">
                  <c:v>0.94</c:v>
                </c:pt>
                <c:pt idx="1">
                  <c:v>0.73</c:v>
                </c:pt>
                <c:pt idx="2">
                  <c:v>0.47</c:v>
                </c:pt>
                <c:pt idx="3">
                  <c:v>1.27</c:v>
                </c:pt>
                <c:pt idx="4">
                  <c:v>3.06</c:v>
                </c:pt>
                <c:pt idx="5">
                  <c:v>2.3199999999999998</c:v>
                </c:pt>
                <c:pt idx="6">
                  <c:v>2.56</c:v>
                </c:pt>
                <c:pt idx="7">
                  <c:v>0.64</c:v>
                </c:pt>
                <c:pt idx="8">
                  <c:v>2.82</c:v>
                </c:pt>
                <c:pt idx="9">
                  <c:v>1.18</c:v>
                </c:pt>
                <c:pt idx="10">
                  <c:v>14.99</c:v>
                </c:pt>
                <c:pt idx="11">
                  <c:v>6.9</c:v>
                </c:pt>
                <c:pt idx="12">
                  <c:v>8.89</c:v>
                </c:pt>
                <c:pt idx="13">
                  <c:v>8.32</c:v>
                </c:pt>
                <c:pt idx="14">
                  <c:v>11.41</c:v>
                </c:pt>
                <c:pt idx="15">
                  <c:v>5.0999999999999996</c:v>
                </c:pt>
              </c:numCache>
            </c:numRef>
          </c:val>
        </c:ser>
        <c:ser>
          <c:idx val="14"/>
          <c:order val="14"/>
          <c:tx>
            <c:strRef>
              <c:f>IPC!$P$3</c:f>
              <c:strCache>
                <c:ptCount val="1"/>
                <c:pt idx="0">
                  <c:v>w16 c64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IPC!$A$4:$A$19</c:f>
              <c:strCache>
                <c:ptCount val="16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  <c:pt idx="8">
                  <c:v>#9</c:v>
                </c:pt>
                <c:pt idx="9">
                  <c:v>#10</c:v>
                </c:pt>
                <c:pt idx="10">
                  <c:v>#11</c:v>
                </c:pt>
                <c:pt idx="11">
                  <c:v>#12</c:v>
                </c:pt>
                <c:pt idx="12">
                  <c:v>#13</c:v>
                </c:pt>
                <c:pt idx="13">
                  <c:v>#14</c:v>
                </c:pt>
                <c:pt idx="14">
                  <c:v>#15</c:v>
                </c:pt>
                <c:pt idx="15">
                  <c:v>#16</c:v>
                </c:pt>
              </c:strCache>
            </c:strRef>
          </c:cat>
          <c:val>
            <c:numRef>
              <c:f>IPC!$P$4:$P$19</c:f>
              <c:numCache>
                <c:formatCode>General</c:formatCode>
                <c:ptCount val="16"/>
                <c:pt idx="0">
                  <c:v>1.2</c:v>
                </c:pt>
                <c:pt idx="1">
                  <c:v>1.1299999999999999</c:v>
                </c:pt>
                <c:pt idx="2">
                  <c:v>0.81</c:v>
                </c:pt>
                <c:pt idx="3">
                  <c:v>1.37</c:v>
                </c:pt>
                <c:pt idx="4">
                  <c:v>3.02</c:v>
                </c:pt>
                <c:pt idx="5">
                  <c:v>1.75</c:v>
                </c:pt>
                <c:pt idx="6">
                  <c:v>2.11</c:v>
                </c:pt>
                <c:pt idx="7">
                  <c:v>5.56</c:v>
                </c:pt>
                <c:pt idx="8">
                  <c:v>0.48</c:v>
                </c:pt>
                <c:pt idx="9">
                  <c:v>5.67</c:v>
                </c:pt>
                <c:pt idx="10">
                  <c:v>14.54</c:v>
                </c:pt>
                <c:pt idx="11">
                  <c:v>5.03</c:v>
                </c:pt>
                <c:pt idx="12">
                  <c:v>5.72</c:v>
                </c:pt>
                <c:pt idx="13">
                  <c:v>5.26</c:v>
                </c:pt>
                <c:pt idx="14">
                  <c:v>5.27</c:v>
                </c:pt>
                <c:pt idx="15">
                  <c:v>4.1500000000000004</c:v>
                </c:pt>
              </c:numCache>
            </c:numRef>
          </c:val>
        </c:ser>
        <c:ser>
          <c:idx val="15"/>
          <c:order val="15"/>
          <c:tx>
            <c:strRef>
              <c:f>IPC!$Q$3</c:f>
              <c:strCache>
                <c:ptCount val="1"/>
                <c:pt idx="0">
                  <c:v>w64 c64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IPC!$A$4:$A$19</c:f>
              <c:strCache>
                <c:ptCount val="16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  <c:pt idx="8">
                  <c:v>#9</c:v>
                </c:pt>
                <c:pt idx="9">
                  <c:v>#10</c:v>
                </c:pt>
                <c:pt idx="10">
                  <c:v>#11</c:v>
                </c:pt>
                <c:pt idx="11">
                  <c:v>#12</c:v>
                </c:pt>
                <c:pt idx="12">
                  <c:v>#13</c:v>
                </c:pt>
                <c:pt idx="13">
                  <c:v>#14</c:v>
                </c:pt>
                <c:pt idx="14">
                  <c:v>#15</c:v>
                </c:pt>
                <c:pt idx="15">
                  <c:v>#16</c:v>
                </c:pt>
              </c:strCache>
            </c:strRef>
          </c:cat>
          <c:val>
            <c:numRef>
              <c:f>IPC!$Q$4:$Q$19</c:f>
              <c:numCache>
                <c:formatCode>General</c:formatCode>
                <c:ptCount val="16"/>
                <c:pt idx="0">
                  <c:v>0.82</c:v>
                </c:pt>
                <c:pt idx="1">
                  <c:v>0.82</c:v>
                </c:pt>
                <c:pt idx="2">
                  <c:v>0.85</c:v>
                </c:pt>
                <c:pt idx="3">
                  <c:v>0.85</c:v>
                </c:pt>
                <c:pt idx="4">
                  <c:v>0.84</c:v>
                </c:pt>
                <c:pt idx="5">
                  <c:v>1.01</c:v>
                </c:pt>
                <c:pt idx="6">
                  <c:v>0.61</c:v>
                </c:pt>
                <c:pt idx="7">
                  <c:v>0.61</c:v>
                </c:pt>
                <c:pt idx="8">
                  <c:v>1.94</c:v>
                </c:pt>
                <c:pt idx="9">
                  <c:v>0.61</c:v>
                </c:pt>
                <c:pt idx="10">
                  <c:v>14.54</c:v>
                </c:pt>
                <c:pt idx="11">
                  <c:v>2.02</c:v>
                </c:pt>
                <c:pt idx="12">
                  <c:v>0.84</c:v>
                </c:pt>
                <c:pt idx="13">
                  <c:v>1.67</c:v>
                </c:pt>
                <c:pt idx="14">
                  <c:v>4.22</c:v>
                </c:pt>
                <c:pt idx="15">
                  <c:v>4.1500000000000004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872064"/>
        <c:axId val="86861696"/>
      </c:barChart>
      <c:valAx>
        <c:axId val="86861696"/>
        <c:scaling>
          <c:orientation val="minMax"/>
          <c:max val="18"/>
          <c:min val="0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IPC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en-US"/>
          </a:p>
        </c:txPr>
        <c:crossAx val="86872064"/>
        <c:crosses val="autoZero"/>
        <c:crossBetween val="between"/>
        <c:majorUnit val="3"/>
      </c:valAx>
      <c:catAx>
        <c:axId val="86872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Benchmarks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en-US"/>
          </a:p>
        </c:txPr>
        <c:crossAx val="86861696"/>
        <c:crosses val="autoZero"/>
        <c:auto val="1"/>
        <c:lblAlgn val="ctr"/>
        <c:lblOffset val="100"/>
        <c:noMultiLvlLbl val="0"/>
      </c:catAx>
      <c:spPr>
        <a:noFill/>
        <a:ln>
          <a:solidFill>
            <a:srgbClr val="B3B3B3"/>
          </a:solidFill>
          <a:prstDash val="solid"/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1000" b="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39410000000000012" l="0" r="0" t="0.39410000000000012" header="0.30000000000000016" footer="0.30000000000000016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3.2854444508041897E-2"/>
          <c:y val="9.4576601768480151E-2"/>
          <c:w val="0.86924045561215812"/>
          <c:h val="0.8388533374247799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rgbClr val="00B050"/>
              </a:solidFill>
            </a:ln>
          </c:spPr>
          <c:invertIfNegative val="0"/>
          <c:cat>
            <c:strRef>
              <c:f>IPC!$A$12:$A$19</c:f>
              <c:strCache>
                <c:ptCount val="8"/>
                <c:pt idx="0">
                  <c:v>#9</c:v>
                </c:pt>
                <c:pt idx="1">
                  <c:v>#10</c:v>
                </c:pt>
                <c:pt idx="2">
                  <c:v>#11</c:v>
                </c:pt>
                <c:pt idx="3">
                  <c:v>#12</c:v>
                </c:pt>
                <c:pt idx="4">
                  <c:v>#13</c:v>
                </c:pt>
                <c:pt idx="5">
                  <c:v>#14</c:v>
                </c:pt>
                <c:pt idx="6">
                  <c:v>#15</c:v>
                </c:pt>
                <c:pt idx="7">
                  <c:v>#16</c:v>
                </c:pt>
              </c:strCache>
            </c:strRef>
          </c:cat>
          <c:val>
            <c:numRef>
              <c:f>IPC!$B$12:$B$19</c:f>
              <c:numCache>
                <c:formatCode>General</c:formatCode>
                <c:ptCount val="8"/>
                <c:pt idx="0">
                  <c:v>0.39</c:v>
                </c:pt>
                <c:pt idx="1">
                  <c:v>0.32</c:v>
                </c:pt>
                <c:pt idx="2">
                  <c:v>0.76</c:v>
                </c:pt>
                <c:pt idx="3">
                  <c:v>0.93</c:v>
                </c:pt>
                <c:pt idx="4">
                  <c:v>0.87</c:v>
                </c:pt>
                <c:pt idx="5">
                  <c:v>0.77</c:v>
                </c:pt>
                <c:pt idx="6">
                  <c:v>0.7</c:v>
                </c:pt>
                <c:pt idx="7">
                  <c:v>0.89</c:v>
                </c:pt>
              </c:numCache>
            </c:numRef>
          </c:val>
        </c:ser>
        <c:ser>
          <c:idx val="1"/>
          <c:order val="1"/>
          <c:spPr>
            <a:solidFill>
              <a:schemeClr val="accent3">
                <a:lumMod val="20000"/>
                <a:lumOff val="80000"/>
              </a:schemeClr>
            </a:solidFill>
            <a:ln>
              <a:solidFill>
                <a:srgbClr val="00B050"/>
              </a:solidFill>
            </a:ln>
          </c:spPr>
          <c:invertIfNegative val="0"/>
          <c:cat>
            <c:strRef>
              <c:f>IPC!$A$12:$A$19</c:f>
              <c:strCache>
                <c:ptCount val="8"/>
                <c:pt idx="0">
                  <c:v>#9</c:v>
                </c:pt>
                <c:pt idx="1">
                  <c:v>#10</c:v>
                </c:pt>
                <c:pt idx="2">
                  <c:v>#11</c:v>
                </c:pt>
                <c:pt idx="3">
                  <c:v>#12</c:v>
                </c:pt>
                <c:pt idx="4">
                  <c:v>#13</c:v>
                </c:pt>
                <c:pt idx="5">
                  <c:v>#14</c:v>
                </c:pt>
                <c:pt idx="6">
                  <c:v>#15</c:v>
                </c:pt>
                <c:pt idx="7">
                  <c:v>#16</c:v>
                </c:pt>
              </c:strCache>
            </c:strRef>
          </c:cat>
          <c:val>
            <c:numRef>
              <c:f>IPC!$C$12:$C$19</c:f>
              <c:numCache>
                <c:formatCode>General</c:formatCode>
                <c:ptCount val="8"/>
                <c:pt idx="0">
                  <c:v>0.83</c:v>
                </c:pt>
                <c:pt idx="1">
                  <c:v>0.68</c:v>
                </c:pt>
                <c:pt idx="2">
                  <c:v>0.76</c:v>
                </c:pt>
                <c:pt idx="3">
                  <c:v>1.1599999999999999</c:v>
                </c:pt>
                <c:pt idx="4">
                  <c:v>0.85</c:v>
                </c:pt>
                <c:pt idx="5">
                  <c:v>1.1299999999999999</c:v>
                </c:pt>
                <c:pt idx="6">
                  <c:v>0.99</c:v>
                </c:pt>
                <c:pt idx="7">
                  <c:v>2.5499999999999998</c:v>
                </c:pt>
              </c:numCache>
            </c:numRef>
          </c:val>
        </c:ser>
        <c:ser>
          <c:idx val="2"/>
          <c:order val="2"/>
          <c:spPr>
            <a:solidFill>
              <a:schemeClr val="accent3">
                <a:lumMod val="40000"/>
                <a:lumOff val="60000"/>
              </a:schemeClr>
            </a:solidFill>
            <a:ln>
              <a:solidFill>
                <a:srgbClr val="00B050"/>
              </a:solidFill>
            </a:ln>
          </c:spPr>
          <c:invertIfNegative val="0"/>
          <c:cat>
            <c:strRef>
              <c:f>IPC!$A$12:$A$19</c:f>
              <c:strCache>
                <c:ptCount val="8"/>
                <c:pt idx="0">
                  <c:v>#9</c:v>
                </c:pt>
                <c:pt idx="1">
                  <c:v>#10</c:v>
                </c:pt>
                <c:pt idx="2">
                  <c:v>#11</c:v>
                </c:pt>
                <c:pt idx="3">
                  <c:v>#12</c:v>
                </c:pt>
                <c:pt idx="4">
                  <c:v>#13</c:v>
                </c:pt>
                <c:pt idx="5">
                  <c:v>#14</c:v>
                </c:pt>
                <c:pt idx="6">
                  <c:v>#15</c:v>
                </c:pt>
                <c:pt idx="7">
                  <c:v>#16</c:v>
                </c:pt>
              </c:strCache>
            </c:strRef>
          </c:cat>
          <c:val>
            <c:numRef>
              <c:f>IPC!$D$12:$D$19</c:f>
              <c:numCache>
                <c:formatCode>General</c:formatCode>
                <c:ptCount val="8"/>
                <c:pt idx="0">
                  <c:v>1.57</c:v>
                </c:pt>
                <c:pt idx="1">
                  <c:v>1.47</c:v>
                </c:pt>
                <c:pt idx="2">
                  <c:v>0.76</c:v>
                </c:pt>
                <c:pt idx="3">
                  <c:v>1.27</c:v>
                </c:pt>
                <c:pt idx="4">
                  <c:v>0.24</c:v>
                </c:pt>
                <c:pt idx="5">
                  <c:v>1.39</c:v>
                </c:pt>
                <c:pt idx="6">
                  <c:v>0.66</c:v>
                </c:pt>
                <c:pt idx="7">
                  <c:v>3.66</c:v>
                </c:pt>
              </c:numCache>
            </c:numRef>
          </c:val>
        </c:ser>
        <c:ser>
          <c:idx val="3"/>
          <c:order val="3"/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rgbClr val="00B050"/>
              </a:solidFill>
            </a:ln>
          </c:spPr>
          <c:invertIfNegative val="0"/>
          <c:cat>
            <c:strRef>
              <c:f>IPC!$A$12:$A$19</c:f>
              <c:strCache>
                <c:ptCount val="8"/>
                <c:pt idx="0">
                  <c:v>#9</c:v>
                </c:pt>
                <c:pt idx="1">
                  <c:v>#10</c:v>
                </c:pt>
                <c:pt idx="2">
                  <c:v>#11</c:v>
                </c:pt>
                <c:pt idx="3">
                  <c:v>#12</c:v>
                </c:pt>
                <c:pt idx="4">
                  <c:v>#13</c:v>
                </c:pt>
                <c:pt idx="5">
                  <c:v>#14</c:v>
                </c:pt>
                <c:pt idx="6">
                  <c:v>#15</c:v>
                </c:pt>
                <c:pt idx="7">
                  <c:v>#16</c:v>
                </c:pt>
              </c:strCache>
            </c:strRef>
          </c:cat>
          <c:val>
            <c:numRef>
              <c:f>IPC!$E$12:$E$19</c:f>
              <c:numCache>
                <c:formatCode>General</c:formatCode>
                <c:ptCount val="8"/>
                <c:pt idx="0">
                  <c:v>2.17</c:v>
                </c:pt>
                <c:pt idx="1">
                  <c:v>2.4</c:v>
                </c:pt>
                <c:pt idx="2">
                  <c:v>0.76</c:v>
                </c:pt>
                <c:pt idx="3">
                  <c:v>1.26</c:v>
                </c:pt>
                <c:pt idx="4">
                  <c:v>0.84</c:v>
                </c:pt>
                <c:pt idx="5">
                  <c:v>1.41</c:v>
                </c:pt>
                <c:pt idx="6">
                  <c:v>3.92</c:v>
                </c:pt>
                <c:pt idx="7">
                  <c:v>3.66</c:v>
                </c:pt>
              </c:numCache>
            </c:numRef>
          </c:val>
        </c:ser>
        <c:ser>
          <c:idx val="4"/>
          <c:order val="4"/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rgbClr val="C00000"/>
              </a:solidFill>
            </a:ln>
          </c:spPr>
          <c:invertIfNegative val="0"/>
          <c:cat>
            <c:strRef>
              <c:f>IPC!$A$12:$A$19</c:f>
              <c:strCache>
                <c:ptCount val="8"/>
                <c:pt idx="0">
                  <c:v>#9</c:v>
                </c:pt>
                <c:pt idx="1">
                  <c:v>#10</c:v>
                </c:pt>
                <c:pt idx="2">
                  <c:v>#11</c:v>
                </c:pt>
                <c:pt idx="3">
                  <c:v>#12</c:v>
                </c:pt>
                <c:pt idx="4">
                  <c:v>#13</c:v>
                </c:pt>
                <c:pt idx="5">
                  <c:v>#14</c:v>
                </c:pt>
                <c:pt idx="6">
                  <c:v>#15</c:v>
                </c:pt>
                <c:pt idx="7">
                  <c:v>#16</c:v>
                </c:pt>
              </c:strCache>
            </c:strRef>
          </c:cat>
          <c:val>
            <c:numRef>
              <c:f>IPC!$F$12:$F$19</c:f>
              <c:numCache>
                <c:formatCode>General</c:formatCode>
                <c:ptCount val="8"/>
                <c:pt idx="0">
                  <c:v>0.57999999999999996</c:v>
                </c:pt>
                <c:pt idx="1">
                  <c:v>0.64</c:v>
                </c:pt>
                <c:pt idx="2">
                  <c:v>1.44</c:v>
                </c:pt>
                <c:pt idx="3">
                  <c:v>1.9</c:v>
                </c:pt>
                <c:pt idx="4">
                  <c:v>0.9</c:v>
                </c:pt>
                <c:pt idx="5">
                  <c:v>2.0699999999999998</c:v>
                </c:pt>
                <c:pt idx="6">
                  <c:v>1.71</c:v>
                </c:pt>
                <c:pt idx="7">
                  <c:v>3.04</c:v>
                </c:pt>
              </c:numCache>
            </c:numRef>
          </c:val>
        </c:ser>
        <c:ser>
          <c:idx val="5"/>
          <c:order val="5"/>
          <c:spPr>
            <a:solidFill>
              <a:srgbClr val="FF0000"/>
            </a:solidFill>
            <a:ln>
              <a:solidFill>
                <a:srgbClr val="C00000"/>
              </a:solidFill>
            </a:ln>
          </c:spPr>
          <c:invertIfNegative val="0"/>
          <c:cat>
            <c:strRef>
              <c:f>IPC!$A$12:$A$19</c:f>
              <c:strCache>
                <c:ptCount val="8"/>
                <c:pt idx="0">
                  <c:v>#9</c:v>
                </c:pt>
                <c:pt idx="1">
                  <c:v>#10</c:v>
                </c:pt>
                <c:pt idx="2">
                  <c:v>#11</c:v>
                </c:pt>
                <c:pt idx="3">
                  <c:v>#12</c:v>
                </c:pt>
                <c:pt idx="4">
                  <c:v>#13</c:v>
                </c:pt>
                <c:pt idx="5">
                  <c:v>#14</c:v>
                </c:pt>
                <c:pt idx="6">
                  <c:v>#15</c:v>
                </c:pt>
                <c:pt idx="7">
                  <c:v>#16</c:v>
                </c:pt>
              </c:strCache>
            </c:strRef>
          </c:cat>
          <c:val>
            <c:numRef>
              <c:f>IPC!$G$12:$G$19</c:f>
              <c:numCache>
                <c:formatCode>General</c:formatCode>
                <c:ptCount val="8"/>
                <c:pt idx="0">
                  <c:v>0.22</c:v>
                </c:pt>
                <c:pt idx="1">
                  <c:v>1.4</c:v>
                </c:pt>
                <c:pt idx="2">
                  <c:v>1.44</c:v>
                </c:pt>
                <c:pt idx="3">
                  <c:v>2.4</c:v>
                </c:pt>
                <c:pt idx="4">
                  <c:v>2.12</c:v>
                </c:pt>
                <c:pt idx="5">
                  <c:v>2.39</c:v>
                </c:pt>
                <c:pt idx="6">
                  <c:v>0.75</c:v>
                </c:pt>
                <c:pt idx="7">
                  <c:v>8.81</c:v>
                </c:pt>
              </c:numCache>
            </c:numRef>
          </c:val>
        </c:ser>
        <c:ser>
          <c:idx val="6"/>
          <c:order val="6"/>
          <c:spPr>
            <a:solidFill>
              <a:srgbClr val="C00000"/>
            </a:solidFill>
            <a:ln>
              <a:solidFill>
                <a:srgbClr val="C00000"/>
              </a:solidFill>
            </a:ln>
          </c:spPr>
          <c:invertIfNegative val="0"/>
          <c:cat>
            <c:strRef>
              <c:f>IPC!$A$12:$A$19</c:f>
              <c:strCache>
                <c:ptCount val="8"/>
                <c:pt idx="0">
                  <c:v>#9</c:v>
                </c:pt>
                <c:pt idx="1">
                  <c:v>#10</c:v>
                </c:pt>
                <c:pt idx="2">
                  <c:v>#11</c:v>
                </c:pt>
                <c:pt idx="3">
                  <c:v>#12</c:v>
                </c:pt>
                <c:pt idx="4">
                  <c:v>#13</c:v>
                </c:pt>
                <c:pt idx="5">
                  <c:v>#14</c:v>
                </c:pt>
                <c:pt idx="6">
                  <c:v>#15</c:v>
                </c:pt>
                <c:pt idx="7">
                  <c:v>#16</c:v>
                </c:pt>
              </c:strCache>
            </c:strRef>
          </c:cat>
          <c:val>
            <c:numRef>
              <c:f>IPC!$H$12:$H$19</c:f>
              <c:numCache>
                <c:formatCode>General</c:formatCode>
                <c:ptCount val="8"/>
                <c:pt idx="0">
                  <c:v>3.96</c:v>
                </c:pt>
                <c:pt idx="1">
                  <c:v>5.47</c:v>
                </c:pt>
                <c:pt idx="2">
                  <c:v>1.44</c:v>
                </c:pt>
                <c:pt idx="3">
                  <c:v>2.37</c:v>
                </c:pt>
                <c:pt idx="4">
                  <c:v>3.08</c:v>
                </c:pt>
                <c:pt idx="5">
                  <c:v>2.72</c:v>
                </c:pt>
                <c:pt idx="6">
                  <c:v>1.71</c:v>
                </c:pt>
                <c:pt idx="7">
                  <c:v>11.15</c:v>
                </c:pt>
              </c:numCache>
            </c:numRef>
          </c:val>
        </c:ser>
        <c:ser>
          <c:idx val="7"/>
          <c:order val="7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tx2"/>
              </a:solidFill>
            </a:ln>
          </c:spPr>
          <c:invertIfNegative val="0"/>
          <c:cat>
            <c:strRef>
              <c:f>IPC!$A$12:$A$19</c:f>
              <c:strCache>
                <c:ptCount val="8"/>
                <c:pt idx="0">
                  <c:v>#9</c:v>
                </c:pt>
                <c:pt idx="1">
                  <c:v>#10</c:v>
                </c:pt>
                <c:pt idx="2">
                  <c:v>#11</c:v>
                </c:pt>
                <c:pt idx="3">
                  <c:v>#12</c:v>
                </c:pt>
                <c:pt idx="4">
                  <c:v>#13</c:v>
                </c:pt>
                <c:pt idx="5">
                  <c:v>#14</c:v>
                </c:pt>
                <c:pt idx="6">
                  <c:v>#15</c:v>
                </c:pt>
                <c:pt idx="7">
                  <c:v>#16</c:v>
                </c:pt>
              </c:strCache>
            </c:strRef>
          </c:cat>
          <c:val>
            <c:numRef>
              <c:f>IPC!$J$12:$J$19</c:f>
              <c:numCache>
                <c:formatCode>General</c:formatCode>
                <c:ptCount val="8"/>
                <c:pt idx="0">
                  <c:v>1.48</c:v>
                </c:pt>
                <c:pt idx="1">
                  <c:v>1.1100000000000001</c:v>
                </c:pt>
                <c:pt idx="2">
                  <c:v>0.66</c:v>
                </c:pt>
                <c:pt idx="3">
                  <c:v>0.47</c:v>
                </c:pt>
                <c:pt idx="4">
                  <c:v>2.75</c:v>
                </c:pt>
                <c:pt idx="5">
                  <c:v>4.7300000000000004</c:v>
                </c:pt>
                <c:pt idx="6">
                  <c:v>5.56</c:v>
                </c:pt>
                <c:pt idx="7">
                  <c:v>10.119999999999999</c:v>
                </c:pt>
              </c:numCache>
            </c:numRef>
          </c:val>
        </c:ser>
        <c:ser>
          <c:idx val="8"/>
          <c:order val="8"/>
          <c:spPr>
            <a:solidFill>
              <a:schemeClr val="accent1"/>
            </a:solidFill>
            <a:ln>
              <a:solidFill>
                <a:schemeClr val="tx2"/>
              </a:solidFill>
            </a:ln>
          </c:spPr>
          <c:invertIfNegative val="0"/>
          <c:cat>
            <c:strRef>
              <c:f>IPC!$A$12:$A$19</c:f>
              <c:strCache>
                <c:ptCount val="8"/>
                <c:pt idx="0">
                  <c:v>#9</c:v>
                </c:pt>
                <c:pt idx="1">
                  <c:v>#10</c:v>
                </c:pt>
                <c:pt idx="2">
                  <c:v>#11</c:v>
                </c:pt>
                <c:pt idx="3">
                  <c:v>#12</c:v>
                </c:pt>
                <c:pt idx="4">
                  <c:v>#13</c:v>
                </c:pt>
                <c:pt idx="5">
                  <c:v>#14</c:v>
                </c:pt>
                <c:pt idx="6">
                  <c:v>#15</c:v>
                </c:pt>
                <c:pt idx="7">
                  <c:v>#16</c:v>
                </c:pt>
              </c:strCache>
            </c:strRef>
          </c:cat>
          <c:val>
            <c:numRef>
              <c:f>IPC!$K$12:$K$19</c:f>
              <c:numCache>
                <c:formatCode>General</c:formatCode>
                <c:ptCount val="8"/>
                <c:pt idx="0">
                  <c:v>2.94</c:v>
                </c:pt>
                <c:pt idx="1">
                  <c:v>3.26</c:v>
                </c:pt>
                <c:pt idx="2">
                  <c:v>0.66</c:v>
                </c:pt>
                <c:pt idx="3">
                  <c:v>4.84</c:v>
                </c:pt>
                <c:pt idx="4">
                  <c:v>7.69</c:v>
                </c:pt>
                <c:pt idx="5">
                  <c:v>5.64</c:v>
                </c:pt>
                <c:pt idx="6">
                  <c:v>0.45</c:v>
                </c:pt>
                <c:pt idx="7">
                  <c:v>13.72</c:v>
                </c:pt>
              </c:numCache>
            </c:numRef>
          </c:val>
        </c:ser>
        <c:ser>
          <c:idx val="9"/>
          <c:order val="9"/>
          <c:spPr>
            <a:solidFill>
              <a:schemeClr val="tx1"/>
            </a:solidFill>
          </c:spPr>
          <c:invertIfNegative val="0"/>
          <c:cat>
            <c:strRef>
              <c:f>IPC!$A$12:$A$19</c:f>
              <c:strCache>
                <c:ptCount val="8"/>
                <c:pt idx="0">
                  <c:v>#9</c:v>
                </c:pt>
                <c:pt idx="1">
                  <c:v>#10</c:v>
                </c:pt>
                <c:pt idx="2">
                  <c:v>#11</c:v>
                </c:pt>
                <c:pt idx="3">
                  <c:v>#12</c:v>
                </c:pt>
                <c:pt idx="4">
                  <c:v>#13</c:v>
                </c:pt>
                <c:pt idx="5">
                  <c:v>#14</c:v>
                </c:pt>
                <c:pt idx="6">
                  <c:v>#15</c:v>
                </c:pt>
                <c:pt idx="7">
                  <c:v>#16</c:v>
                </c:pt>
              </c:strCache>
            </c:strRef>
          </c:cat>
          <c:val>
            <c:numRef>
              <c:f>IPC!$N$12:$N$19</c:f>
              <c:numCache>
                <c:formatCode>General</c:formatCode>
                <c:ptCount val="8"/>
                <c:pt idx="0">
                  <c:v>1.8</c:v>
                </c:pt>
                <c:pt idx="1">
                  <c:v>1.23</c:v>
                </c:pt>
                <c:pt idx="2">
                  <c:v>14.99</c:v>
                </c:pt>
                <c:pt idx="3">
                  <c:v>7.89</c:v>
                </c:pt>
                <c:pt idx="4">
                  <c:v>7.54</c:v>
                </c:pt>
                <c:pt idx="5">
                  <c:v>9.15</c:v>
                </c:pt>
                <c:pt idx="6">
                  <c:v>16.82</c:v>
                </c:pt>
                <c:pt idx="7">
                  <c:v>11.66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744384"/>
        <c:axId val="97742208"/>
      </c:barChart>
      <c:valAx>
        <c:axId val="97742208"/>
        <c:scaling>
          <c:orientation val="minMax"/>
          <c:max val="18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IPC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en-US"/>
          </a:p>
        </c:txPr>
        <c:crossAx val="97744384"/>
        <c:crosses val="autoZero"/>
        <c:crossBetween val="between"/>
        <c:majorUnit val="3"/>
      </c:valAx>
      <c:catAx>
        <c:axId val="97744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Benchmarks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en-US"/>
          </a:p>
        </c:txPr>
        <c:crossAx val="97742208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ln>
      <a:noFill/>
    </a:ln>
  </c:spPr>
  <c:printSettings>
    <c:headerFooter/>
    <c:pageMargins b="0.75000000000000089" l="0.70000000000000062" r="0.70000000000000062" t="0.75000000000000089" header="0.30000000000000032" footer="0.30000000000000032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3"/>
          <c:order val="0"/>
          <c:tx>
            <c:v>c=64</c:v>
          </c:tx>
          <c:spPr>
            <a:ln w="28575">
              <a:solidFill>
                <a:schemeClr val="tx1"/>
              </a:solidFill>
            </a:ln>
          </c:spPr>
          <c:marker>
            <c:symbol val="plus"/>
            <c:size val="7"/>
            <c:spPr>
              <a:solidFill>
                <a:schemeClr val="tx1"/>
              </a:solidFill>
              <a:ln>
                <a:solidFill>
                  <a:schemeClr val="bg1"/>
                </a:solidFill>
              </a:ln>
            </c:spPr>
          </c:marker>
          <c:dLbls>
            <c:dLbl>
              <c:idx val="0"/>
              <c:spPr>
                <a:solidFill>
                  <a:sysClr val="window" lastClr="FFFFFF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IPC!$N$30:$Q$30</c:f>
              <c:numCache>
                <c:formatCode>General</c:formatCode>
                <c:ptCount val="4"/>
                <c:pt idx="0">
                  <c:v>64</c:v>
                </c:pt>
                <c:pt idx="1">
                  <c:v>256</c:v>
                </c:pt>
                <c:pt idx="2">
                  <c:v>1024</c:v>
                </c:pt>
                <c:pt idx="3">
                  <c:v>4096</c:v>
                </c:pt>
              </c:numCache>
            </c:numRef>
          </c:xVal>
          <c:yVal>
            <c:numRef>
              <c:f>IPC!$N$28:$Q$28</c:f>
              <c:numCache>
                <c:formatCode>0.00</c:formatCode>
                <c:ptCount val="4"/>
                <c:pt idx="0">
                  <c:v>5.2837499999999995</c:v>
                </c:pt>
                <c:pt idx="1">
                  <c:v>4.4749999999999996</c:v>
                </c:pt>
                <c:pt idx="2">
                  <c:v>3.941875</c:v>
                </c:pt>
                <c:pt idx="3">
                  <c:v>2.2749999999999999</c:v>
                </c:pt>
              </c:numCache>
            </c:numRef>
          </c:yVal>
          <c:smooth val="0"/>
        </c:ser>
        <c:ser>
          <c:idx val="2"/>
          <c:order val="1"/>
          <c:tx>
            <c:v>c=16</c:v>
          </c:tx>
          <c:spPr>
            <a:ln w="28575">
              <a:solidFill>
                <a:schemeClr val="tx2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tx2"/>
                </a:solidFill>
              </a:ln>
            </c:spPr>
          </c:marker>
          <c:dLbls>
            <c:dLbl>
              <c:idx val="0"/>
              <c:dLblPos val="t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IPC!$J$30:$M$30</c:f>
              <c:numCache>
                <c:formatCode>General</c:formatCode>
                <c:ptCount val="4"/>
                <c:pt idx="0">
                  <c:v>16</c:v>
                </c:pt>
                <c:pt idx="1">
                  <c:v>64</c:v>
                </c:pt>
                <c:pt idx="2">
                  <c:v>256</c:v>
                </c:pt>
                <c:pt idx="3">
                  <c:v>1024</c:v>
                </c:pt>
              </c:numCache>
            </c:numRef>
          </c:xVal>
          <c:yVal>
            <c:numRef>
              <c:f>IPC!$J$28:$M$28</c:f>
              <c:numCache>
                <c:formatCode>0.00</c:formatCode>
                <c:ptCount val="4"/>
                <c:pt idx="0">
                  <c:v>2.2549999999999999</c:v>
                </c:pt>
                <c:pt idx="1">
                  <c:v>3.1062500000000002</c:v>
                </c:pt>
                <c:pt idx="2">
                  <c:v>4.1637499999999994</c:v>
                </c:pt>
                <c:pt idx="3">
                  <c:v>2.8774999999999999</c:v>
                </c:pt>
              </c:numCache>
            </c:numRef>
          </c:yVal>
          <c:smooth val="0"/>
        </c:ser>
        <c:ser>
          <c:idx val="1"/>
          <c:order val="2"/>
          <c:tx>
            <c:v>c=4</c:v>
          </c:tx>
          <c:spPr>
            <a:ln w="28575">
              <a:solidFill>
                <a:srgbClr val="C0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C00000"/>
                </a:solidFill>
              </a:ln>
            </c:spPr>
          </c:marker>
          <c:dLbls>
            <c:dLbl>
              <c:idx val="3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pPr>
              <a:solidFill>
                <a:sysClr val="window" lastClr="FFFFFF"/>
              </a:solidFill>
            </c:spPr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IPC!$F$30:$I$30</c:f>
              <c:numCache>
                <c:formatCode>General</c:formatCode>
                <c:ptCount val="4"/>
                <c:pt idx="0">
                  <c:v>4</c:v>
                </c:pt>
                <c:pt idx="1">
                  <c:v>16</c:v>
                </c:pt>
                <c:pt idx="2">
                  <c:v>64</c:v>
                </c:pt>
                <c:pt idx="3">
                  <c:v>256</c:v>
                </c:pt>
              </c:numCache>
            </c:numRef>
          </c:xVal>
          <c:yVal>
            <c:numRef>
              <c:f>IPC!$F$28:$I$28</c:f>
              <c:numCache>
                <c:formatCode>0.00</c:formatCode>
                <c:ptCount val="4"/>
                <c:pt idx="0">
                  <c:v>1.1031249999999999</c:v>
                </c:pt>
                <c:pt idx="1">
                  <c:v>1.7137500000000001</c:v>
                </c:pt>
                <c:pt idx="2">
                  <c:v>2.5724999999999998</c:v>
                </c:pt>
                <c:pt idx="3">
                  <c:v>2.9068749999999999</c:v>
                </c:pt>
              </c:numCache>
            </c:numRef>
          </c:yVal>
          <c:smooth val="0"/>
        </c:ser>
        <c:ser>
          <c:idx val="0"/>
          <c:order val="3"/>
          <c:tx>
            <c:v>c=1</c:v>
          </c:tx>
          <c:spPr>
            <a:ln w="28575">
              <a:solidFill>
                <a:srgbClr val="00B050"/>
              </a:solidFill>
            </a:ln>
          </c:spPr>
          <c:marker>
            <c:spPr>
              <a:solidFill>
                <a:schemeClr val="accent3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3"/>
              <c:spPr>
                <a:solidFill>
                  <a:sysClr val="window" lastClr="FFFFFF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IPC!$B$30:$E$30</c:f>
              <c:numCache>
                <c:formatCode>General</c:formatCode>
                <c:ptCount val="4"/>
                <c:pt idx="0">
                  <c:v>1</c:v>
                </c:pt>
                <c:pt idx="1">
                  <c:v>4</c:v>
                </c:pt>
                <c:pt idx="2">
                  <c:v>16</c:v>
                </c:pt>
                <c:pt idx="3">
                  <c:v>64</c:v>
                </c:pt>
              </c:numCache>
            </c:numRef>
          </c:xVal>
          <c:yVal>
            <c:numRef>
              <c:f>IPC!$B$28:$E$28</c:f>
              <c:numCache>
                <c:formatCode>0.00</c:formatCode>
                <c:ptCount val="4"/>
                <c:pt idx="0">
                  <c:v>0.66937499999999994</c:v>
                </c:pt>
                <c:pt idx="1">
                  <c:v>0.9368749999999999</c:v>
                </c:pt>
                <c:pt idx="2">
                  <c:v>1.0606249999999999</c:v>
                </c:pt>
                <c:pt idx="3">
                  <c:v>1.4937499999999997</c:v>
                </c:pt>
              </c:numCache>
            </c:numRef>
          </c:yVal>
          <c:smooth val="0"/>
        </c:ser>
        <c:ser>
          <c:idx val="4"/>
          <c:order val="4"/>
          <c:tx>
            <c:v>64 PEs</c:v>
          </c:tx>
          <c:spPr>
            <a:ln w="9525"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xVal>
            <c:numLit>
              <c:formatCode>General</c:formatCode>
              <c:ptCount val="2"/>
              <c:pt idx="0">
                <c:v>64</c:v>
              </c:pt>
              <c:pt idx="1">
                <c:v>64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6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939008"/>
        <c:axId val="96961664"/>
      </c:scatterChart>
      <c:valAx>
        <c:axId val="96939008"/>
        <c:scaling>
          <c:orientation val="minMax"/>
          <c:max val="4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#threads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96961664"/>
        <c:crosses val="autoZero"/>
        <c:crossBetween val="midCat"/>
      </c:valAx>
      <c:valAx>
        <c:axId val="96961664"/>
        <c:scaling>
          <c:orientation val="minMax"/>
          <c:max val="6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Avg IPC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crossAx val="96939008"/>
        <c:crosses val="autoZero"/>
        <c:crossBetween val="midCat"/>
      </c:valAx>
    </c:plotArea>
    <c:legend>
      <c:legendPos val="r"/>
      <c:legendEntry>
        <c:idx val="4"/>
        <c:delete val="1"/>
      </c:legendEntry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3"/>
          <c:order val="0"/>
          <c:tx>
            <c:v>c=64</c:v>
          </c:tx>
          <c:spPr>
            <a:ln w="28575">
              <a:solidFill>
                <a:schemeClr val="tx1"/>
              </a:solidFill>
            </a:ln>
          </c:spPr>
          <c:marker>
            <c:symbol val="plus"/>
            <c:size val="7"/>
            <c:spPr>
              <a:solidFill>
                <a:schemeClr val="tx1"/>
              </a:solidFill>
              <a:ln>
                <a:solidFill>
                  <a:schemeClr val="bg1"/>
                </a:solidFill>
              </a:ln>
            </c:spPr>
          </c:marker>
          <c:xVal>
            <c:numRef>
              <c:f>IPC!$N$30:$Q$30</c:f>
              <c:numCache>
                <c:formatCode>General</c:formatCode>
                <c:ptCount val="4"/>
                <c:pt idx="0">
                  <c:v>64</c:v>
                </c:pt>
                <c:pt idx="1">
                  <c:v>256</c:v>
                </c:pt>
                <c:pt idx="2">
                  <c:v>1024</c:v>
                </c:pt>
                <c:pt idx="3">
                  <c:v>4096</c:v>
                </c:pt>
              </c:numCache>
            </c:numRef>
          </c:xVal>
          <c:yVal>
            <c:numRef>
              <c:f>IPC!$N$29:$Q$29</c:f>
              <c:numCache>
                <c:formatCode>General</c:formatCode>
                <c:ptCount val="4"/>
                <c:pt idx="0">
                  <c:v>16.82</c:v>
                </c:pt>
                <c:pt idx="1">
                  <c:v>14.99</c:v>
                </c:pt>
                <c:pt idx="2">
                  <c:v>14.54</c:v>
                </c:pt>
                <c:pt idx="3">
                  <c:v>14.54</c:v>
                </c:pt>
              </c:numCache>
            </c:numRef>
          </c:yVal>
          <c:smooth val="0"/>
        </c:ser>
        <c:ser>
          <c:idx val="2"/>
          <c:order val="1"/>
          <c:tx>
            <c:v>c=16</c:v>
          </c:tx>
          <c:spPr>
            <a:ln w="28575">
              <a:solidFill>
                <a:schemeClr val="tx2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tx2"/>
                </a:solidFill>
              </a:ln>
            </c:spPr>
          </c:marker>
          <c:xVal>
            <c:numRef>
              <c:f>IPC!$J$30:$M$30</c:f>
              <c:numCache>
                <c:formatCode>General</c:formatCode>
                <c:ptCount val="4"/>
                <c:pt idx="0">
                  <c:v>16</c:v>
                </c:pt>
                <c:pt idx="1">
                  <c:v>64</c:v>
                </c:pt>
                <c:pt idx="2">
                  <c:v>256</c:v>
                </c:pt>
                <c:pt idx="3">
                  <c:v>1024</c:v>
                </c:pt>
              </c:numCache>
            </c:numRef>
          </c:xVal>
          <c:yVal>
            <c:numRef>
              <c:f>IPC!$J$29:$M$29</c:f>
              <c:numCache>
                <c:formatCode>General</c:formatCode>
                <c:ptCount val="4"/>
                <c:pt idx="0">
                  <c:v>10.119999999999999</c:v>
                </c:pt>
                <c:pt idx="1">
                  <c:v>13.72</c:v>
                </c:pt>
                <c:pt idx="2">
                  <c:v>9.34</c:v>
                </c:pt>
                <c:pt idx="3">
                  <c:v>8.9700000000000006</c:v>
                </c:pt>
              </c:numCache>
            </c:numRef>
          </c:yVal>
          <c:smooth val="0"/>
        </c:ser>
        <c:ser>
          <c:idx val="1"/>
          <c:order val="2"/>
          <c:tx>
            <c:v>c=4</c:v>
          </c:tx>
          <c:spPr>
            <a:ln w="28575">
              <a:solidFill>
                <a:srgbClr val="C0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IPC!$F$30:$I$30</c:f>
              <c:numCache>
                <c:formatCode>General</c:formatCode>
                <c:ptCount val="4"/>
                <c:pt idx="0">
                  <c:v>4</c:v>
                </c:pt>
                <c:pt idx="1">
                  <c:v>16</c:v>
                </c:pt>
                <c:pt idx="2">
                  <c:v>64</c:v>
                </c:pt>
                <c:pt idx="3">
                  <c:v>256</c:v>
                </c:pt>
              </c:numCache>
            </c:numRef>
          </c:xVal>
          <c:yVal>
            <c:numRef>
              <c:f>IPC!$F$29:$I$29</c:f>
              <c:numCache>
                <c:formatCode>General</c:formatCode>
                <c:ptCount val="4"/>
                <c:pt idx="0">
                  <c:v>3.04</c:v>
                </c:pt>
                <c:pt idx="1">
                  <c:v>8.81</c:v>
                </c:pt>
                <c:pt idx="2">
                  <c:v>11.15</c:v>
                </c:pt>
                <c:pt idx="3">
                  <c:v>11.15</c:v>
                </c:pt>
              </c:numCache>
            </c:numRef>
          </c:yVal>
          <c:smooth val="0"/>
        </c:ser>
        <c:ser>
          <c:idx val="0"/>
          <c:order val="3"/>
          <c:tx>
            <c:v>c=1</c:v>
          </c:tx>
          <c:spPr>
            <a:ln w="28575">
              <a:solidFill>
                <a:srgbClr val="00B050"/>
              </a:solidFill>
            </a:ln>
          </c:spPr>
          <c:marker>
            <c:spPr>
              <a:solidFill>
                <a:schemeClr val="accent3"/>
              </a:solidFill>
              <a:ln>
                <a:solidFill>
                  <a:srgbClr val="00B050"/>
                </a:solidFill>
              </a:ln>
            </c:spPr>
          </c:marker>
          <c:xVal>
            <c:numRef>
              <c:f>IPC!$B$30:$E$30</c:f>
              <c:numCache>
                <c:formatCode>General</c:formatCode>
                <c:ptCount val="4"/>
                <c:pt idx="0">
                  <c:v>1</c:v>
                </c:pt>
                <c:pt idx="1">
                  <c:v>4</c:v>
                </c:pt>
                <c:pt idx="2">
                  <c:v>16</c:v>
                </c:pt>
                <c:pt idx="3">
                  <c:v>64</c:v>
                </c:pt>
              </c:numCache>
            </c:numRef>
          </c:xVal>
          <c:yVal>
            <c:numRef>
              <c:f>IPC!$B$29:$E$29</c:f>
              <c:numCache>
                <c:formatCode>General</c:formatCode>
                <c:ptCount val="4"/>
                <c:pt idx="0">
                  <c:v>0.93</c:v>
                </c:pt>
                <c:pt idx="1">
                  <c:v>2.5499999999999998</c:v>
                </c:pt>
                <c:pt idx="2">
                  <c:v>3.66</c:v>
                </c:pt>
                <c:pt idx="3">
                  <c:v>3.92</c:v>
                </c:pt>
              </c:numCache>
            </c:numRef>
          </c:yVal>
          <c:smooth val="0"/>
        </c:ser>
        <c:ser>
          <c:idx val="4"/>
          <c:order val="4"/>
          <c:tx>
            <c:v>64 PEs</c:v>
          </c:tx>
          <c:spPr>
            <a:ln w="9525"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xVal>
            <c:numLit>
              <c:formatCode>General</c:formatCode>
              <c:ptCount val="2"/>
              <c:pt idx="0">
                <c:v>64</c:v>
              </c:pt>
              <c:pt idx="1">
                <c:v>64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18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998144"/>
        <c:axId val="97000064"/>
      </c:scatterChart>
      <c:valAx>
        <c:axId val="96998144"/>
        <c:scaling>
          <c:orientation val="minMax"/>
          <c:max val="4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#threads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97000064"/>
        <c:crosses val="autoZero"/>
        <c:crossBetween val="midCat"/>
      </c:valAx>
      <c:valAx>
        <c:axId val="97000064"/>
        <c:scaling>
          <c:orientation val="minMax"/>
          <c:max val="18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Max IPC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96998144"/>
        <c:crosses val="autoZero"/>
        <c:crossBetween val="midCat"/>
      </c:valAx>
    </c:plotArea>
    <c:legend>
      <c:legendPos val="r"/>
      <c:legendEntry>
        <c:idx val="4"/>
        <c:delete val="1"/>
      </c:legendEntry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IPC!$A$4</c:f>
              <c:strCache>
                <c:ptCount val="1"/>
                <c:pt idx="0">
                  <c:v>#1</c:v>
                </c:pt>
              </c:strCache>
            </c:strRef>
          </c:tx>
          <c:cat>
            <c:strRef>
              <c:f>IPC!$B$3:$Q$3</c:f>
              <c:strCache>
                <c:ptCount val="16"/>
                <c:pt idx="0">
                  <c:v>w1 c1</c:v>
                </c:pt>
                <c:pt idx="1">
                  <c:v>w4 c1</c:v>
                </c:pt>
                <c:pt idx="2">
                  <c:v>w16 c1</c:v>
                </c:pt>
                <c:pt idx="3">
                  <c:v>w64 c1</c:v>
                </c:pt>
                <c:pt idx="4">
                  <c:v>w1 c4</c:v>
                </c:pt>
                <c:pt idx="5">
                  <c:v>w4 c4</c:v>
                </c:pt>
                <c:pt idx="6">
                  <c:v>w16 c4</c:v>
                </c:pt>
                <c:pt idx="7">
                  <c:v>w64 c4</c:v>
                </c:pt>
                <c:pt idx="8">
                  <c:v>w1 c16</c:v>
                </c:pt>
                <c:pt idx="9">
                  <c:v>w4 c16</c:v>
                </c:pt>
                <c:pt idx="10">
                  <c:v>w16 c16</c:v>
                </c:pt>
                <c:pt idx="11">
                  <c:v>w64 c16</c:v>
                </c:pt>
                <c:pt idx="12">
                  <c:v>w1 c64</c:v>
                </c:pt>
                <c:pt idx="13">
                  <c:v>w4 c64</c:v>
                </c:pt>
                <c:pt idx="14">
                  <c:v>w16 c64</c:v>
                </c:pt>
                <c:pt idx="15">
                  <c:v>w64 c64</c:v>
                </c:pt>
              </c:strCache>
            </c:strRef>
          </c:cat>
          <c:val>
            <c:numRef>
              <c:f>IPC!$B$4:$Q$4</c:f>
              <c:numCache>
                <c:formatCode>General</c:formatCode>
                <c:ptCount val="16"/>
                <c:pt idx="0">
                  <c:v>0.67</c:v>
                </c:pt>
                <c:pt idx="1">
                  <c:v>0.69</c:v>
                </c:pt>
                <c:pt idx="2">
                  <c:v>0.19</c:v>
                </c:pt>
                <c:pt idx="3">
                  <c:v>0.82</c:v>
                </c:pt>
                <c:pt idx="4">
                  <c:v>0.19</c:v>
                </c:pt>
                <c:pt idx="5">
                  <c:v>0.2</c:v>
                </c:pt>
                <c:pt idx="6">
                  <c:v>0.21</c:v>
                </c:pt>
                <c:pt idx="7">
                  <c:v>0.82</c:v>
                </c:pt>
                <c:pt idx="8">
                  <c:v>0.26</c:v>
                </c:pt>
                <c:pt idx="9">
                  <c:v>0.28999999999999998</c:v>
                </c:pt>
                <c:pt idx="10">
                  <c:v>0.34</c:v>
                </c:pt>
                <c:pt idx="11">
                  <c:v>0.82</c:v>
                </c:pt>
                <c:pt idx="12">
                  <c:v>0.6</c:v>
                </c:pt>
                <c:pt idx="13">
                  <c:v>0.94</c:v>
                </c:pt>
                <c:pt idx="14">
                  <c:v>1.2</c:v>
                </c:pt>
                <c:pt idx="15">
                  <c:v>0.82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IPC!$A$5</c:f>
              <c:strCache>
                <c:ptCount val="1"/>
                <c:pt idx="0">
                  <c:v>#2</c:v>
                </c:pt>
              </c:strCache>
            </c:strRef>
          </c:tx>
          <c:cat>
            <c:strRef>
              <c:f>IPC!$B$3:$Q$3</c:f>
              <c:strCache>
                <c:ptCount val="16"/>
                <c:pt idx="0">
                  <c:v>w1 c1</c:v>
                </c:pt>
                <c:pt idx="1">
                  <c:v>w4 c1</c:v>
                </c:pt>
                <c:pt idx="2">
                  <c:v>w16 c1</c:v>
                </c:pt>
                <c:pt idx="3">
                  <c:v>w64 c1</c:v>
                </c:pt>
                <c:pt idx="4">
                  <c:v>w1 c4</c:v>
                </c:pt>
                <c:pt idx="5">
                  <c:v>w4 c4</c:v>
                </c:pt>
                <c:pt idx="6">
                  <c:v>w16 c4</c:v>
                </c:pt>
                <c:pt idx="7">
                  <c:v>w64 c4</c:v>
                </c:pt>
                <c:pt idx="8">
                  <c:v>w1 c16</c:v>
                </c:pt>
                <c:pt idx="9">
                  <c:v>w4 c16</c:v>
                </c:pt>
                <c:pt idx="10">
                  <c:v>w16 c16</c:v>
                </c:pt>
                <c:pt idx="11">
                  <c:v>w64 c16</c:v>
                </c:pt>
                <c:pt idx="12">
                  <c:v>w1 c64</c:v>
                </c:pt>
                <c:pt idx="13">
                  <c:v>w4 c64</c:v>
                </c:pt>
                <c:pt idx="14">
                  <c:v>w16 c64</c:v>
                </c:pt>
                <c:pt idx="15">
                  <c:v>w64 c64</c:v>
                </c:pt>
              </c:strCache>
            </c:strRef>
          </c:cat>
          <c:val>
            <c:numRef>
              <c:f>IPC!$B$5:$Q$5</c:f>
              <c:numCache>
                <c:formatCode>General</c:formatCode>
                <c:ptCount val="16"/>
                <c:pt idx="0">
                  <c:v>0.67</c:v>
                </c:pt>
                <c:pt idx="1">
                  <c:v>0.69</c:v>
                </c:pt>
                <c:pt idx="2">
                  <c:v>0.19</c:v>
                </c:pt>
                <c:pt idx="3">
                  <c:v>0.82</c:v>
                </c:pt>
                <c:pt idx="4">
                  <c:v>0.8</c:v>
                </c:pt>
                <c:pt idx="5">
                  <c:v>0.85</c:v>
                </c:pt>
                <c:pt idx="6">
                  <c:v>0.21</c:v>
                </c:pt>
                <c:pt idx="7">
                  <c:v>0.82</c:v>
                </c:pt>
                <c:pt idx="8">
                  <c:v>1.19</c:v>
                </c:pt>
                <c:pt idx="9">
                  <c:v>0.28000000000000003</c:v>
                </c:pt>
                <c:pt idx="10">
                  <c:v>0.35</c:v>
                </c:pt>
                <c:pt idx="11">
                  <c:v>0.82</c:v>
                </c:pt>
                <c:pt idx="12">
                  <c:v>0.63</c:v>
                </c:pt>
                <c:pt idx="13">
                  <c:v>0.73</c:v>
                </c:pt>
                <c:pt idx="14">
                  <c:v>1.1299999999999999</c:v>
                </c:pt>
                <c:pt idx="15">
                  <c:v>0.82</c:v>
                </c:pt>
              </c:numCache>
            </c:numRef>
          </c:val>
          <c:smooth val="0"/>
        </c:ser>
        <c:ser>
          <c:idx val="9"/>
          <c:order val="2"/>
          <c:tx>
            <c:strRef>
              <c:f>IPC!$A$6</c:f>
              <c:strCache>
                <c:ptCount val="1"/>
                <c:pt idx="0">
                  <c:v>#3</c:v>
                </c:pt>
              </c:strCache>
            </c:strRef>
          </c:tx>
          <c:cat>
            <c:strRef>
              <c:f>IPC!$B$3:$Q$3</c:f>
              <c:strCache>
                <c:ptCount val="16"/>
                <c:pt idx="0">
                  <c:v>w1 c1</c:v>
                </c:pt>
                <c:pt idx="1">
                  <c:v>w4 c1</c:v>
                </c:pt>
                <c:pt idx="2">
                  <c:v>w16 c1</c:v>
                </c:pt>
                <c:pt idx="3">
                  <c:v>w64 c1</c:v>
                </c:pt>
                <c:pt idx="4">
                  <c:v>w1 c4</c:v>
                </c:pt>
                <c:pt idx="5">
                  <c:v>w4 c4</c:v>
                </c:pt>
                <c:pt idx="6">
                  <c:v>w16 c4</c:v>
                </c:pt>
                <c:pt idx="7">
                  <c:v>w64 c4</c:v>
                </c:pt>
                <c:pt idx="8">
                  <c:v>w1 c16</c:v>
                </c:pt>
                <c:pt idx="9">
                  <c:v>w4 c16</c:v>
                </c:pt>
                <c:pt idx="10">
                  <c:v>w16 c16</c:v>
                </c:pt>
                <c:pt idx="11">
                  <c:v>w64 c16</c:v>
                </c:pt>
                <c:pt idx="12">
                  <c:v>w1 c64</c:v>
                </c:pt>
                <c:pt idx="13">
                  <c:v>w4 c64</c:v>
                </c:pt>
                <c:pt idx="14">
                  <c:v>w16 c64</c:v>
                </c:pt>
                <c:pt idx="15">
                  <c:v>w64 c64</c:v>
                </c:pt>
              </c:strCache>
            </c:strRef>
          </c:cat>
          <c:val>
            <c:numRef>
              <c:f>IPC!$B$6:$Q$6</c:f>
              <c:numCache>
                <c:formatCode>General</c:formatCode>
                <c:ptCount val="16"/>
                <c:pt idx="0">
                  <c:v>0.72</c:v>
                </c:pt>
                <c:pt idx="1">
                  <c:v>0.78</c:v>
                </c:pt>
                <c:pt idx="2">
                  <c:v>0.87</c:v>
                </c:pt>
                <c:pt idx="3">
                  <c:v>0.85</c:v>
                </c:pt>
                <c:pt idx="4">
                  <c:v>0.8</c:v>
                </c:pt>
                <c:pt idx="5">
                  <c:v>0.83</c:v>
                </c:pt>
                <c:pt idx="6">
                  <c:v>0.93</c:v>
                </c:pt>
                <c:pt idx="7">
                  <c:v>0.85</c:v>
                </c:pt>
                <c:pt idx="8">
                  <c:v>0.22</c:v>
                </c:pt>
                <c:pt idx="9">
                  <c:v>0.24</c:v>
                </c:pt>
                <c:pt idx="10">
                  <c:v>1.32</c:v>
                </c:pt>
                <c:pt idx="11">
                  <c:v>0.85</c:v>
                </c:pt>
                <c:pt idx="12">
                  <c:v>0.4</c:v>
                </c:pt>
                <c:pt idx="13">
                  <c:v>0.47</c:v>
                </c:pt>
                <c:pt idx="14">
                  <c:v>0.81</c:v>
                </c:pt>
                <c:pt idx="15">
                  <c:v>0.85</c:v>
                </c:pt>
              </c:numCache>
            </c:numRef>
          </c:val>
          <c:smooth val="0"/>
        </c:ser>
        <c:ser>
          <c:idx val="10"/>
          <c:order val="3"/>
          <c:tx>
            <c:strRef>
              <c:f>IPC!$A$7</c:f>
              <c:strCache>
                <c:ptCount val="1"/>
                <c:pt idx="0">
                  <c:v>#4</c:v>
                </c:pt>
              </c:strCache>
            </c:strRef>
          </c:tx>
          <c:cat>
            <c:strRef>
              <c:f>IPC!$B$3:$Q$3</c:f>
              <c:strCache>
                <c:ptCount val="16"/>
                <c:pt idx="0">
                  <c:v>w1 c1</c:v>
                </c:pt>
                <c:pt idx="1">
                  <c:v>w4 c1</c:v>
                </c:pt>
                <c:pt idx="2">
                  <c:v>w16 c1</c:v>
                </c:pt>
                <c:pt idx="3">
                  <c:v>w64 c1</c:v>
                </c:pt>
                <c:pt idx="4">
                  <c:v>w1 c4</c:v>
                </c:pt>
                <c:pt idx="5">
                  <c:v>w4 c4</c:v>
                </c:pt>
                <c:pt idx="6">
                  <c:v>w16 c4</c:v>
                </c:pt>
                <c:pt idx="7">
                  <c:v>w64 c4</c:v>
                </c:pt>
                <c:pt idx="8">
                  <c:v>w1 c16</c:v>
                </c:pt>
                <c:pt idx="9">
                  <c:v>w4 c16</c:v>
                </c:pt>
                <c:pt idx="10">
                  <c:v>w16 c16</c:v>
                </c:pt>
                <c:pt idx="11">
                  <c:v>w64 c16</c:v>
                </c:pt>
                <c:pt idx="12">
                  <c:v>w1 c64</c:v>
                </c:pt>
                <c:pt idx="13">
                  <c:v>w4 c64</c:v>
                </c:pt>
                <c:pt idx="14">
                  <c:v>w16 c64</c:v>
                </c:pt>
                <c:pt idx="15">
                  <c:v>w64 c64</c:v>
                </c:pt>
              </c:strCache>
            </c:strRef>
          </c:cat>
          <c:val>
            <c:numRef>
              <c:f>IPC!$B$7:$Q$7</c:f>
              <c:numCache>
                <c:formatCode>General</c:formatCode>
                <c:ptCount val="16"/>
                <c:pt idx="0">
                  <c:v>0.72</c:v>
                </c:pt>
                <c:pt idx="1">
                  <c:v>0.78</c:v>
                </c:pt>
                <c:pt idx="2">
                  <c:v>0.81</c:v>
                </c:pt>
                <c:pt idx="3">
                  <c:v>0.85</c:v>
                </c:pt>
                <c:pt idx="4">
                  <c:v>0.28999999999999998</c:v>
                </c:pt>
                <c:pt idx="5">
                  <c:v>0.79</c:v>
                </c:pt>
                <c:pt idx="6">
                  <c:v>1</c:v>
                </c:pt>
                <c:pt idx="7">
                  <c:v>0.85</c:v>
                </c:pt>
                <c:pt idx="8">
                  <c:v>1.43</c:v>
                </c:pt>
                <c:pt idx="9">
                  <c:v>0.42</c:v>
                </c:pt>
                <c:pt idx="10">
                  <c:v>0.52</c:v>
                </c:pt>
                <c:pt idx="11">
                  <c:v>0.85</c:v>
                </c:pt>
                <c:pt idx="12">
                  <c:v>2.97</c:v>
                </c:pt>
                <c:pt idx="13">
                  <c:v>1.27</c:v>
                </c:pt>
                <c:pt idx="14">
                  <c:v>1.37</c:v>
                </c:pt>
                <c:pt idx="15">
                  <c:v>0.85</c:v>
                </c:pt>
              </c:numCache>
            </c:numRef>
          </c:val>
          <c:smooth val="0"/>
        </c:ser>
        <c:ser>
          <c:idx val="13"/>
          <c:order val="4"/>
          <c:tx>
            <c:strRef>
              <c:f>IPC!$A$8</c:f>
              <c:strCache>
                <c:ptCount val="1"/>
                <c:pt idx="0">
                  <c:v>#5</c:v>
                </c:pt>
              </c:strCache>
            </c:strRef>
          </c:tx>
          <c:cat>
            <c:strRef>
              <c:f>IPC!$B$3:$Q$3</c:f>
              <c:strCache>
                <c:ptCount val="16"/>
                <c:pt idx="0">
                  <c:v>w1 c1</c:v>
                </c:pt>
                <c:pt idx="1">
                  <c:v>w4 c1</c:v>
                </c:pt>
                <c:pt idx="2">
                  <c:v>w16 c1</c:v>
                </c:pt>
                <c:pt idx="3">
                  <c:v>w64 c1</c:v>
                </c:pt>
                <c:pt idx="4">
                  <c:v>w1 c4</c:v>
                </c:pt>
                <c:pt idx="5">
                  <c:v>w4 c4</c:v>
                </c:pt>
                <c:pt idx="6">
                  <c:v>w16 c4</c:v>
                </c:pt>
                <c:pt idx="7">
                  <c:v>w64 c4</c:v>
                </c:pt>
                <c:pt idx="8">
                  <c:v>w1 c16</c:v>
                </c:pt>
                <c:pt idx="9">
                  <c:v>w4 c16</c:v>
                </c:pt>
                <c:pt idx="10">
                  <c:v>w16 c16</c:v>
                </c:pt>
                <c:pt idx="11">
                  <c:v>w64 c16</c:v>
                </c:pt>
                <c:pt idx="12">
                  <c:v>w1 c64</c:v>
                </c:pt>
                <c:pt idx="13">
                  <c:v>w4 c64</c:v>
                </c:pt>
                <c:pt idx="14">
                  <c:v>w16 c64</c:v>
                </c:pt>
                <c:pt idx="15">
                  <c:v>w64 c64</c:v>
                </c:pt>
              </c:strCache>
            </c:strRef>
          </c:cat>
          <c:val>
            <c:numRef>
              <c:f>IPC!$B$8:$Q$8</c:f>
              <c:numCache>
                <c:formatCode>General</c:formatCode>
                <c:ptCount val="16"/>
                <c:pt idx="0">
                  <c:v>0.62</c:v>
                </c:pt>
                <c:pt idx="1">
                  <c:v>0.89</c:v>
                </c:pt>
                <c:pt idx="2">
                  <c:v>1.02</c:v>
                </c:pt>
                <c:pt idx="3">
                  <c:v>0.84</c:v>
                </c:pt>
                <c:pt idx="4">
                  <c:v>0.72</c:v>
                </c:pt>
                <c:pt idx="5">
                  <c:v>1.1000000000000001</c:v>
                </c:pt>
                <c:pt idx="6">
                  <c:v>1.75</c:v>
                </c:pt>
                <c:pt idx="7">
                  <c:v>0.84</c:v>
                </c:pt>
                <c:pt idx="8">
                  <c:v>1.29</c:v>
                </c:pt>
                <c:pt idx="9">
                  <c:v>0.63</c:v>
                </c:pt>
                <c:pt idx="10">
                  <c:v>5.92</c:v>
                </c:pt>
                <c:pt idx="11">
                  <c:v>0.84</c:v>
                </c:pt>
                <c:pt idx="12">
                  <c:v>2.4700000000000002</c:v>
                </c:pt>
                <c:pt idx="13">
                  <c:v>3.06</c:v>
                </c:pt>
                <c:pt idx="14">
                  <c:v>3.02</c:v>
                </c:pt>
                <c:pt idx="15">
                  <c:v>0.84</c:v>
                </c:pt>
              </c:numCache>
            </c:numRef>
          </c:val>
          <c:smooth val="0"/>
        </c:ser>
        <c:ser>
          <c:idx val="15"/>
          <c:order val="5"/>
          <c:tx>
            <c:strRef>
              <c:f>IPC!$A$9</c:f>
              <c:strCache>
                <c:ptCount val="1"/>
                <c:pt idx="0">
                  <c:v>#6</c:v>
                </c:pt>
              </c:strCache>
            </c:strRef>
          </c:tx>
          <c:cat>
            <c:strRef>
              <c:f>IPC!$B$3:$Q$3</c:f>
              <c:strCache>
                <c:ptCount val="16"/>
                <c:pt idx="0">
                  <c:v>w1 c1</c:v>
                </c:pt>
                <c:pt idx="1">
                  <c:v>w4 c1</c:v>
                </c:pt>
                <c:pt idx="2">
                  <c:v>w16 c1</c:v>
                </c:pt>
                <c:pt idx="3">
                  <c:v>w64 c1</c:v>
                </c:pt>
                <c:pt idx="4">
                  <c:v>w1 c4</c:v>
                </c:pt>
                <c:pt idx="5">
                  <c:v>w4 c4</c:v>
                </c:pt>
                <c:pt idx="6">
                  <c:v>w16 c4</c:v>
                </c:pt>
                <c:pt idx="7">
                  <c:v>w64 c4</c:v>
                </c:pt>
                <c:pt idx="8">
                  <c:v>w1 c16</c:v>
                </c:pt>
                <c:pt idx="9">
                  <c:v>w4 c16</c:v>
                </c:pt>
                <c:pt idx="10">
                  <c:v>w16 c16</c:v>
                </c:pt>
                <c:pt idx="11">
                  <c:v>w64 c16</c:v>
                </c:pt>
                <c:pt idx="12">
                  <c:v>w1 c64</c:v>
                </c:pt>
                <c:pt idx="13">
                  <c:v>w4 c64</c:v>
                </c:pt>
                <c:pt idx="14">
                  <c:v>w16 c64</c:v>
                </c:pt>
                <c:pt idx="15">
                  <c:v>w64 c64</c:v>
                </c:pt>
              </c:strCache>
            </c:strRef>
          </c:cat>
          <c:val>
            <c:numRef>
              <c:f>IPC!$B$9:$Q$9</c:f>
              <c:numCache>
                <c:formatCode>General</c:formatCode>
                <c:ptCount val="16"/>
                <c:pt idx="0">
                  <c:v>0.52</c:v>
                </c:pt>
                <c:pt idx="1">
                  <c:v>0.59</c:v>
                </c:pt>
                <c:pt idx="2">
                  <c:v>0.72</c:v>
                </c:pt>
                <c:pt idx="3">
                  <c:v>0.82</c:v>
                </c:pt>
                <c:pt idx="4">
                  <c:v>0.8</c:v>
                </c:pt>
                <c:pt idx="5">
                  <c:v>1</c:v>
                </c:pt>
                <c:pt idx="6">
                  <c:v>1.1299999999999999</c:v>
                </c:pt>
                <c:pt idx="7">
                  <c:v>1.39</c:v>
                </c:pt>
                <c:pt idx="8">
                  <c:v>1.76</c:v>
                </c:pt>
                <c:pt idx="9">
                  <c:v>1.35</c:v>
                </c:pt>
                <c:pt idx="10">
                  <c:v>1.6</c:v>
                </c:pt>
                <c:pt idx="11">
                  <c:v>1.4</c:v>
                </c:pt>
                <c:pt idx="12">
                  <c:v>2.79</c:v>
                </c:pt>
                <c:pt idx="13">
                  <c:v>2.3199999999999998</c:v>
                </c:pt>
                <c:pt idx="14">
                  <c:v>1.75</c:v>
                </c:pt>
                <c:pt idx="15">
                  <c:v>1.01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041408"/>
        <c:axId val="97055488"/>
      </c:lineChart>
      <c:catAx>
        <c:axId val="97041408"/>
        <c:scaling>
          <c:orientation val="minMax"/>
        </c:scaling>
        <c:delete val="0"/>
        <c:axPos val="b"/>
        <c:majorTickMark val="out"/>
        <c:minorTickMark val="none"/>
        <c:tickLblPos val="nextTo"/>
        <c:crossAx val="97055488"/>
        <c:crosses val="autoZero"/>
        <c:auto val="1"/>
        <c:lblAlgn val="ctr"/>
        <c:lblOffset val="100"/>
        <c:noMultiLvlLbl val="0"/>
      </c:catAx>
      <c:valAx>
        <c:axId val="97055488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70414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IPC!$A$5</c:f>
              <c:strCache>
                <c:ptCount val="1"/>
                <c:pt idx="0">
                  <c:v>#2</c:v>
                </c:pt>
              </c:strCache>
            </c:strRef>
          </c:tx>
          <c:cat>
            <c:strRef>
              <c:f>IPC!$B$3:$Q$3</c:f>
              <c:strCache>
                <c:ptCount val="16"/>
                <c:pt idx="0">
                  <c:v>w1 c1</c:v>
                </c:pt>
                <c:pt idx="1">
                  <c:v>w4 c1</c:v>
                </c:pt>
                <c:pt idx="2">
                  <c:v>w16 c1</c:v>
                </c:pt>
                <c:pt idx="3">
                  <c:v>w64 c1</c:v>
                </c:pt>
                <c:pt idx="4">
                  <c:v>w1 c4</c:v>
                </c:pt>
                <c:pt idx="5">
                  <c:v>w4 c4</c:v>
                </c:pt>
                <c:pt idx="6">
                  <c:v>w16 c4</c:v>
                </c:pt>
                <c:pt idx="7">
                  <c:v>w64 c4</c:v>
                </c:pt>
                <c:pt idx="8">
                  <c:v>w1 c16</c:v>
                </c:pt>
                <c:pt idx="9">
                  <c:v>w4 c16</c:v>
                </c:pt>
                <c:pt idx="10">
                  <c:v>w16 c16</c:v>
                </c:pt>
                <c:pt idx="11">
                  <c:v>w64 c16</c:v>
                </c:pt>
                <c:pt idx="12">
                  <c:v>w1 c64</c:v>
                </c:pt>
                <c:pt idx="13">
                  <c:v>w4 c64</c:v>
                </c:pt>
                <c:pt idx="14">
                  <c:v>w16 c64</c:v>
                </c:pt>
                <c:pt idx="15">
                  <c:v>w64 c64</c:v>
                </c:pt>
              </c:strCache>
            </c:strRef>
          </c:cat>
          <c:val>
            <c:numRef>
              <c:f>IPC!$B$5:$Q$5</c:f>
              <c:numCache>
                <c:formatCode>General</c:formatCode>
                <c:ptCount val="16"/>
                <c:pt idx="0">
                  <c:v>0.67</c:v>
                </c:pt>
                <c:pt idx="1">
                  <c:v>0.69</c:v>
                </c:pt>
                <c:pt idx="2">
                  <c:v>0.19</c:v>
                </c:pt>
                <c:pt idx="3">
                  <c:v>0.82</c:v>
                </c:pt>
                <c:pt idx="4">
                  <c:v>0.8</c:v>
                </c:pt>
                <c:pt idx="5">
                  <c:v>0.85</c:v>
                </c:pt>
                <c:pt idx="6">
                  <c:v>0.21</c:v>
                </c:pt>
                <c:pt idx="7">
                  <c:v>0.82</c:v>
                </c:pt>
                <c:pt idx="8">
                  <c:v>1.19</c:v>
                </c:pt>
                <c:pt idx="9">
                  <c:v>0.28000000000000003</c:v>
                </c:pt>
                <c:pt idx="10">
                  <c:v>0.35</c:v>
                </c:pt>
                <c:pt idx="11">
                  <c:v>0.82</c:v>
                </c:pt>
                <c:pt idx="12">
                  <c:v>0.63</c:v>
                </c:pt>
                <c:pt idx="13">
                  <c:v>0.73</c:v>
                </c:pt>
                <c:pt idx="14">
                  <c:v>1.1299999999999999</c:v>
                </c:pt>
                <c:pt idx="15">
                  <c:v>0.82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IPC!$A$6</c:f>
              <c:strCache>
                <c:ptCount val="1"/>
                <c:pt idx="0">
                  <c:v>#3</c:v>
                </c:pt>
              </c:strCache>
            </c:strRef>
          </c:tx>
          <c:cat>
            <c:strRef>
              <c:f>IPC!$B$3:$Q$3</c:f>
              <c:strCache>
                <c:ptCount val="16"/>
                <c:pt idx="0">
                  <c:v>w1 c1</c:v>
                </c:pt>
                <c:pt idx="1">
                  <c:v>w4 c1</c:v>
                </c:pt>
                <c:pt idx="2">
                  <c:v>w16 c1</c:v>
                </c:pt>
                <c:pt idx="3">
                  <c:v>w64 c1</c:v>
                </c:pt>
                <c:pt idx="4">
                  <c:v>w1 c4</c:v>
                </c:pt>
                <c:pt idx="5">
                  <c:v>w4 c4</c:v>
                </c:pt>
                <c:pt idx="6">
                  <c:v>w16 c4</c:v>
                </c:pt>
                <c:pt idx="7">
                  <c:v>w64 c4</c:v>
                </c:pt>
                <c:pt idx="8">
                  <c:v>w1 c16</c:v>
                </c:pt>
                <c:pt idx="9">
                  <c:v>w4 c16</c:v>
                </c:pt>
                <c:pt idx="10">
                  <c:v>w16 c16</c:v>
                </c:pt>
                <c:pt idx="11">
                  <c:v>w64 c16</c:v>
                </c:pt>
                <c:pt idx="12">
                  <c:v>w1 c64</c:v>
                </c:pt>
                <c:pt idx="13">
                  <c:v>w4 c64</c:v>
                </c:pt>
                <c:pt idx="14">
                  <c:v>w16 c64</c:v>
                </c:pt>
                <c:pt idx="15">
                  <c:v>w64 c64</c:v>
                </c:pt>
              </c:strCache>
            </c:strRef>
          </c:cat>
          <c:val>
            <c:numRef>
              <c:f>IPC!$B$6:$Q$6</c:f>
              <c:numCache>
                <c:formatCode>General</c:formatCode>
                <c:ptCount val="16"/>
                <c:pt idx="0">
                  <c:v>0.72</c:v>
                </c:pt>
                <c:pt idx="1">
                  <c:v>0.78</c:v>
                </c:pt>
                <c:pt idx="2">
                  <c:v>0.87</c:v>
                </c:pt>
                <c:pt idx="3">
                  <c:v>0.85</c:v>
                </c:pt>
                <c:pt idx="4">
                  <c:v>0.8</c:v>
                </c:pt>
                <c:pt idx="5">
                  <c:v>0.83</c:v>
                </c:pt>
                <c:pt idx="6">
                  <c:v>0.93</c:v>
                </c:pt>
                <c:pt idx="7">
                  <c:v>0.85</c:v>
                </c:pt>
                <c:pt idx="8">
                  <c:v>0.22</c:v>
                </c:pt>
                <c:pt idx="9">
                  <c:v>0.24</c:v>
                </c:pt>
                <c:pt idx="10">
                  <c:v>1.32</c:v>
                </c:pt>
                <c:pt idx="11">
                  <c:v>0.85</c:v>
                </c:pt>
                <c:pt idx="12">
                  <c:v>0.4</c:v>
                </c:pt>
                <c:pt idx="13">
                  <c:v>0.47</c:v>
                </c:pt>
                <c:pt idx="14">
                  <c:v>0.81</c:v>
                </c:pt>
                <c:pt idx="15">
                  <c:v>0.85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IPC!$A$7</c:f>
              <c:strCache>
                <c:ptCount val="1"/>
                <c:pt idx="0">
                  <c:v>#4</c:v>
                </c:pt>
              </c:strCache>
            </c:strRef>
          </c:tx>
          <c:cat>
            <c:strRef>
              <c:f>IPC!$B$3:$Q$3</c:f>
              <c:strCache>
                <c:ptCount val="16"/>
                <c:pt idx="0">
                  <c:v>w1 c1</c:v>
                </c:pt>
                <c:pt idx="1">
                  <c:v>w4 c1</c:v>
                </c:pt>
                <c:pt idx="2">
                  <c:v>w16 c1</c:v>
                </c:pt>
                <c:pt idx="3">
                  <c:v>w64 c1</c:v>
                </c:pt>
                <c:pt idx="4">
                  <c:v>w1 c4</c:v>
                </c:pt>
                <c:pt idx="5">
                  <c:v>w4 c4</c:v>
                </c:pt>
                <c:pt idx="6">
                  <c:v>w16 c4</c:v>
                </c:pt>
                <c:pt idx="7">
                  <c:v>w64 c4</c:v>
                </c:pt>
                <c:pt idx="8">
                  <c:v>w1 c16</c:v>
                </c:pt>
                <c:pt idx="9">
                  <c:v>w4 c16</c:v>
                </c:pt>
                <c:pt idx="10">
                  <c:v>w16 c16</c:v>
                </c:pt>
                <c:pt idx="11">
                  <c:v>w64 c16</c:v>
                </c:pt>
                <c:pt idx="12">
                  <c:v>w1 c64</c:v>
                </c:pt>
                <c:pt idx="13">
                  <c:v>w4 c64</c:v>
                </c:pt>
                <c:pt idx="14">
                  <c:v>w16 c64</c:v>
                </c:pt>
                <c:pt idx="15">
                  <c:v>w64 c64</c:v>
                </c:pt>
              </c:strCache>
            </c:strRef>
          </c:cat>
          <c:val>
            <c:numRef>
              <c:f>IPC!$B$7:$Q$7</c:f>
              <c:numCache>
                <c:formatCode>General</c:formatCode>
                <c:ptCount val="16"/>
                <c:pt idx="0">
                  <c:v>0.72</c:v>
                </c:pt>
                <c:pt idx="1">
                  <c:v>0.78</c:v>
                </c:pt>
                <c:pt idx="2">
                  <c:v>0.81</c:v>
                </c:pt>
                <c:pt idx="3">
                  <c:v>0.85</c:v>
                </c:pt>
                <c:pt idx="4">
                  <c:v>0.28999999999999998</c:v>
                </c:pt>
                <c:pt idx="5">
                  <c:v>0.79</c:v>
                </c:pt>
                <c:pt idx="6">
                  <c:v>1</c:v>
                </c:pt>
                <c:pt idx="7">
                  <c:v>0.85</c:v>
                </c:pt>
                <c:pt idx="8">
                  <c:v>1.43</c:v>
                </c:pt>
                <c:pt idx="9">
                  <c:v>0.42</c:v>
                </c:pt>
                <c:pt idx="10">
                  <c:v>0.52</c:v>
                </c:pt>
                <c:pt idx="11">
                  <c:v>0.85</c:v>
                </c:pt>
                <c:pt idx="12">
                  <c:v>2.97</c:v>
                </c:pt>
                <c:pt idx="13">
                  <c:v>1.27</c:v>
                </c:pt>
                <c:pt idx="14">
                  <c:v>1.37</c:v>
                </c:pt>
                <c:pt idx="15">
                  <c:v>0.85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IPC!$A$8</c:f>
              <c:strCache>
                <c:ptCount val="1"/>
                <c:pt idx="0">
                  <c:v>#5</c:v>
                </c:pt>
              </c:strCache>
            </c:strRef>
          </c:tx>
          <c:cat>
            <c:strRef>
              <c:f>IPC!$B$3:$Q$3</c:f>
              <c:strCache>
                <c:ptCount val="16"/>
                <c:pt idx="0">
                  <c:v>w1 c1</c:v>
                </c:pt>
                <c:pt idx="1">
                  <c:v>w4 c1</c:v>
                </c:pt>
                <c:pt idx="2">
                  <c:v>w16 c1</c:v>
                </c:pt>
                <c:pt idx="3">
                  <c:v>w64 c1</c:v>
                </c:pt>
                <c:pt idx="4">
                  <c:v>w1 c4</c:v>
                </c:pt>
                <c:pt idx="5">
                  <c:v>w4 c4</c:v>
                </c:pt>
                <c:pt idx="6">
                  <c:v>w16 c4</c:v>
                </c:pt>
                <c:pt idx="7">
                  <c:v>w64 c4</c:v>
                </c:pt>
                <c:pt idx="8">
                  <c:v>w1 c16</c:v>
                </c:pt>
                <c:pt idx="9">
                  <c:v>w4 c16</c:v>
                </c:pt>
                <c:pt idx="10">
                  <c:v>w16 c16</c:v>
                </c:pt>
                <c:pt idx="11">
                  <c:v>w64 c16</c:v>
                </c:pt>
                <c:pt idx="12">
                  <c:v>w1 c64</c:v>
                </c:pt>
                <c:pt idx="13">
                  <c:v>w4 c64</c:v>
                </c:pt>
                <c:pt idx="14">
                  <c:v>w16 c64</c:v>
                </c:pt>
                <c:pt idx="15">
                  <c:v>w64 c64</c:v>
                </c:pt>
              </c:strCache>
            </c:strRef>
          </c:cat>
          <c:val>
            <c:numRef>
              <c:f>IPC!$B$8:$Q$8</c:f>
              <c:numCache>
                <c:formatCode>General</c:formatCode>
                <c:ptCount val="16"/>
                <c:pt idx="0">
                  <c:v>0.62</c:v>
                </c:pt>
                <c:pt idx="1">
                  <c:v>0.89</c:v>
                </c:pt>
                <c:pt idx="2">
                  <c:v>1.02</c:v>
                </c:pt>
                <c:pt idx="3">
                  <c:v>0.84</c:v>
                </c:pt>
                <c:pt idx="4">
                  <c:v>0.72</c:v>
                </c:pt>
                <c:pt idx="5">
                  <c:v>1.1000000000000001</c:v>
                </c:pt>
                <c:pt idx="6">
                  <c:v>1.75</c:v>
                </c:pt>
                <c:pt idx="7">
                  <c:v>0.84</c:v>
                </c:pt>
                <c:pt idx="8">
                  <c:v>1.29</c:v>
                </c:pt>
                <c:pt idx="9">
                  <c:v>0.63</c:v>
                </c:pt>
                <c:pt idx="10">
                  <c:v>5.92</c:v>
                </c:pt>
                <c:pt idx="11">
                  <c:v>0.84</c:v>
                </c:pt>
                <c:pt idx="12">
                  <c:v>2.4700000000000002</c:v>
                </c:pt>
                <c:pt idx="13">
                  <c:v>3.06</c:v>
                </c:pt>
                <c:pt idx="14">
                  <c:v>3.02</c:v>
                </c:pt>
                <c:pt idx="15">
                  <c:v>0.84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IPC!$A$9</c:f>
              <c:strCache>
                <c:ptCount val="1"/>
                <c:pt idx="0">
                  <c:v>#6</c:v>
                </c:pt>
              </c:strCache>
            </c:strRef>
          </c:tx>
          <c:cat>
            <c:strRef>
              <c:f>IPC!$B$3:$Q$3</c:f>
              <c:strCache>
                <c:ptCount val="16"/>
                <c:pt idx="0">
                  <c:v>w1 c1</c:v>
                </c:pt>
                <c:pt idx="1">
                  <c:v>w4 c1</c:v>
                </c:pt>
                <c:pt idx="2">
                  <c:v>w16 c1</c:v>
                </c:pt>
                <c:pt idx="3">
                  <c:v>w64 c1</c:v>
                </c:pt>
                <c:pt idx="4">
                  <c:v>w1 c4</c:v>
                </c:pt>
                <c:pt idx="5">
                  <c:v>w4 c4</c:v>
                </c:pt>
                <c:pt idx="6">
                  <c:v>w16 c4</c:v>
                </c:pt>
                <c:pt idx="7">
                  <c:v>w64 c4</c:v>
                </c:pt>
                <c:pt idx="8">
                  <c:v>w1 c16</c:v>
                </c:pt>
                <c:pt idx="9">
                  <c:v>w4 c16</c:v>
                </c:pt>
                <c:pt idx="10">
                  <c:v>w16 c16</c:v>
                </c:pt>
                <c:pt idx="11">
                  <c:v>w64 c16</c:v>
                </c:pt>
                <c:pt idx="12">
                  <c:v>w1 c64</c:v>
                </c:pt>
                <c:pt idx="13">
                  <c:v>w4 c64</c:v>
                </c:pt>
                <c:pt idx="14">
                  <c:v>w16 c64</c:v>
                </c:pt>
                <c:pt idx="15">
                  <c:v>w64 c64</c:v>
                </c:pt>
              </c:strCache>
            </c:strRef>
          </c:cat>
          <c:val>
            <c:numRef>
              <c:f>IPC!$B$9:$Q$9</c:f>
              <c:numCache>
                <c:formatCode>General</c:formatCode>
                <c:ptCount val="16"/>
                <c:pt idx="0">
                  <c:v>0.52</c:v>
                </c:pt>
                <c:pt idx="1">
                  <c:v>0.59</c:v>
                </c:pt>
                <c:pt idx="2">
                  <c:v>0.72</c:v>
                </c:pt>
                <c:pt idx="3">
                  <c:v>0.82</c:v>
                </c:pt>
                <c:pt idx="4">
                  <c:v>0.8</c:v>
                </c:pt>
                <c:pt idx="5">
                  <c:v>1</c:v>
                </c:pt>
                <c:pt idx="6">
                  <c:v>1.1299999999999999</c:v>
                </c:pt>
                <c:pt idx="7">
                  <c:v>1.39</c:v>
                </c:pt>
                <c:pt idx="8">
                  <c:v>1.76</c:v>
                </c:pt>
                <c:pt idx="9">
                  <c:v>1.35</c:v>
                </c:pt>
                <c:pt idx="10">
                  <c:v>1.6</c:v>
                </c:pt>
                <c:pt idx="11">
                  <c:v>1.4</c:v>
                </c:pt>
                <c:pt idx="12">
                  <c:v>2.79</c:v>
                </c:pt>
                <c:pt idx="13">
                  <c:v>2.3199999999999998</c:v>
                </c:pt>
                <c:pt idx="14">
                  <c:v>1.75</c:v>
                </c:pt>
                <c:pt idx="15">
                  <c:v>1.01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IPC!$A$10</c:f>
              <c:strCache>
                <c:ptCount val="1"/>
                <c:pt idx="0">
                  <c:v>#7</c:v>
                </c:pt>
              </c:strCache>
            </c:strRef>
          </c:tx>
          <c:cat>
            <c:strRef>
              <c:f>IPC!$B$3:$Q$3</c:f>
              <c:strCache>
                <c:ptCount val="16"/>
                <c:pt idx="0">
                  <c:v>w1 c1</c:v>
                </c:pt>
                <c:pt idx="1">
                  <c:v>w4 c1</c:v>
                </c:pt>
                <c:pt idx="2">
                  <c:v>w16 c1</c:v>
                </c:pt>
                <c:pt idx="3">
                  <c:v>w64 c1</c:v>
                </c:pt>
                <c:pt idx="4">
                  <c:v>w1 c4</c:v>
                </c:pt>
                <c:pt idx="5">
                  <c:v>w4 c4</c:v>
                </c:pt>
                <c:pt idx="6">
                  <c:v>w16 c4</c:v>
                </c:pt>
                <c:pt idx="7">
                  <c:v>w64 c4</c:v>
                </c:pt>
                <c:pt idx="8">
                  <c:v>w1 c16</c:v>
                </c:pt>
                <c:pt idx="9">
                  <c:v>w4 c16</c:v>
                </c:pt>
                <c:pt idx="10">
                  <c:v>w16 c16</c:v>
                </c:pt>
                <c:pt idx="11">
                  <c:v>w64 c16</c:v>
                </c:pt>
                <c:pt idx="12">
                  <c:v>w1 c64</c:v>
                </c:pt>
                <c:pt idx="13">
                  <c:v>w4 c64</c:v>
                </c:pt>
                <c:pt idx="14">
                  <c:v>w16 c64</c:v>
                </c:pt>
                <c:pt idx="15">
                  <c:v>w64 c64</c:v>
                </c:pt>
              </c:strCache>
            </c:strRef>
          </c:cat>
          <c:val>
            <c:numRef>
              <c:f>IPC!$B$10:$Q$10</c:f>
              <c:numCache>
                <c:formatCode>General</c:formatCode>
                <c:ptCount val="16"/>
                <c:pt idx="0">
                  <c:v>0.79</c:v>
                </c:pt>
                <c:pt idx="1">
                  <c:v>0.88</c:v>
                </c:pt>
                <c:pt idx="2">
                  <c:v>1.23</c:v>
                </c:pt>
                <c:pt idx="3">
                  <c:v>1.19</c:v>
                </c:pt>
                <c:pt idx="4">
                  <c:v>1.1000000000000001</c:v>
                </c:pt>
                <c:pt idx="5">
                  <c:v>1.73</c:v>
                </c:pt>
                <c:pt idx="6">
                  <c:v>1.97</c:v>
                </c:pt>
                <c:pt idx="7">
                  <c:v>1.89</c:v>
                </c:pt>
                <c:pt idx="8">
                  <c:v>1.67</c:v>
                </c:pt>
                <c:pt idx="9">
                  <c:v>2.2999999999999998</c:v>
                </c:pt>
                <c:pt idx="10">
                  <c:v>2.1800000000000002</c:v>
                </c:pt>
                <c:pt idx="11">
                  <c:v>1.66</c:v>
                </c:pt>
                <c:pt idx="12">
                  <c:v>1.64</c:v>
                </c:pt>
                <c:pt idx="13">
                  <c:v>2.56</c:v>
                </c:pt>
                <c:pt idx="14">
                  <c:v>2.11</c:v>
                </c:pt>
                <c:pt idx="15">
                  <c:v>0.61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IPC!$A$11</c:f>
              <c:strCache>
                <c:ptCount val="1"/>
                <c:pt idx="0">
                  <c:v>#8</c:v>
                </c:pt>
              </c:strCache>
            </c:strRef>
          </c:tx>
          <c:cat>
            <c:strRef>
              <c:f>IPC!$B$3:$Q$3</c:f>
              <c:strCache>
                <c:ptCount val="16"/>
                <c:pt idx="0">
                  <c:v>w1 c1</c:v>
                </c:pt>
                <c:pt idx="1">
                  <c:v>w4 c1</c:v>
                </c:pt>
                <c:pt idx="2">
                  <c:v>w16 c1</c:v>
                </c:pt>
                <c:pt idx="3">
                  <c:v>w64 c1</c:v>
                </c:pt>
                <c:pt idx="4">
                  <c:v>w1 c4</c:v>
                </c:pt>
                <c:pt idx="5">
                  <c:v>w4 c4</c:v>
                </c:pt>
                <c:pt idx="6">
                  <c:v>w16 c4</c:v>
                </c:pt>
                <c:pt idx="7">
                  <c:v>w64 c4</c:v>
                </c:pt>
                <c:pt idx="8">
                  <c:v>w1 c16</c:v>
                </c:pt>
                <c:pt idx="9">
                  <c:v>w4 c16</c:v>
                </c:pt>
                <c:pt idx="10">
                  <c:v>w16 c16</c:v>
                </c:pt>
                <c:pt idx="11">
                  <c:v>w64 c16</c:v>
                </c:pt>
                <c:pt idx="12">
                  <c:v>w1 c64</c:v>
                </c:pt>
                <c:pt idx="13">
                  <c:v>w4 c64</c:v>
                </c:pt>
                <c:pt idx="14">
                  <c:v>w16 c64</c:v>
                </c:pt>
                <c:pt idx="15">
                  <c:v>w64 c64</c:v>
                </c:pt>
              </c:strCache>
            </c:strRef>
          </c:cat>
          <c:val>
            <c:numRef>
              <c:f>IPC!$B$11:$Q$11</c:f>
              <c:numCache>
                <c:formatCode>General</c:formatCode>
                <c:ptCount val="16"/>
                <c:pt idx="0">
                  <c:v>0.37</c:v>
                </c:pt>
                <c:pt idx="1">
                  <c:v>0.74</c:v>
                </c:pt>
                <c:pt idx="2">
                  <c:v>0.92</c:v>
                </c:pt>
                <c:pt idx="3">
                  <c:v>1.29</c:v>
                </c:pt>
                <c:pt idx="4">
                  <c:v>0.67</c:v>
                </c:pt>
                <c:pt idx="5">
                  <c:v>1.39</c:v>
                </c:pt>
                <c:pt idx="6">
                  <c:v>2.06</c:v>
                </c:pt>
                <c:pt idx="7">
                  <c:v>2.38</c:v>
                </c:pt>
                <c:pt idx="8">
                  <c:v>1.38</c:v>
                </c:pt>
                <c:pt idx="9">
                  <c:v>4.99</c:v>
                </c:pt>
                <c:pt idx="10">
                  <c:v>6.55</c:v>
                </c:pt>
                <c:pt idx="11">
                  <c:v>2.77</c:v>
                </c:pt>
                <c:pt idx="12">
                  <c:v>1.96</c:v>
                </c:pt>
                <c:pt idx="13">
                  <c:v>0.64</c:v>
                </c:pt>
                <c:pt idx="14">
                  <c:v>5.56</c:v>
                </c:pt>
                <c:pt idx="15">
                  <c:v>0.61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IPC!$A$12</c:f>
              <c:strCache>
                <c:ptCount val="1"/>
                <c:pt idx="0">
                  <c:v>#9</c:v>
                </c:pt>
              </c:strCache>
            </c:strRef>
          </c:tx>
          <c:cat>
            <c:strRef>
              <c:f>IPC!$B$3:$Q$3</c:f>
              <c:strCache>
                <c:ptCount val="16"/>
                <c:pt idx="0">
                  <c:v>w1 c1</c:v>
                </c:pt>
                <c:pt idx="1">
                  <c:v>w4 c1</c:v>
                </c:pt>
                <c:pt idx="2">
                  <c:v>w16 c1</c:v>
                </c:pt>
                <c:pt idx="3">
                  <c:v>w64 c1</c:v>
                </c:pt>
                <c:pt idx="4">
                  <c:v>w1 c4</c:v>
                </c:pt>
                <c:pt idx="5">
                  <c:v>w4 c4</c:v>
                </c:pt>
                <c:pt idx="6">
                  <c:v>w16 c4</c:v>
                </c:pt>
                <c:pt idx="7">
                  <c:v>w64 c4</c:v>
                </c:pt>
                <c:pt idx="8">
                  <c:v>w1 c16</c:v>
                </c:pt>
                <c:pt idx="9">
                  <c:v>w4 c16</c:v>
                </c:pt>
                <c:pt idx="10">
                  <c:v>w16 c16</c:v>
                </c:pt>
                <c:pt idx="11">
                  <c:v>w64 c16</c:v>
                </c:pt>
                <c:pt idx="12">
                  <c:v>w1 c64</c:v>
                </c:pt>
                <c:pt idx="13">
                  <c:v>w4 c64</c:v>
                </c:pt>
                <c:pt idx="14">
                  <c:v>w16 c64</c:v>
                </c:pt>
                <c:pt idx="15">
                  <c:v>w64 c64</c:v>
                </c:pt>
              </c:strCache>
            </c:strRef>
          </c:cat>
          <c:val>
            <c:numRef>
              <c:f>IPC!$B$12:$Q$12</c:f>
              <c:numCache>
                <c:formatCode>General</c:formatCode>
                <c:ptCount val="16"/>
                <c:pt idx="0">
                  <c:v>0.39</c:v>
                </c:pt>
                <c:pt idx="1">
                  <c:v>0.83</c:v>
                </c:pt>
                <c:pt idx="2">
                  <c:v>1.57</c:v>
                </c:pt>
                <c:pt idx="3">
                  <c:v>2.17</c:v>
                </c:pt>
                <c:pt idx="4">
                  <c:v>0.57999999999999996</c:v>
                </c:pt>
                <c:pt idx="5">
                  <c:v>0.22</c:v>
                </c:pt>
                <c:pt idx="6">
                  <c:v>3.96</c:v>
                </c:pt>
                <c:pt idx="7">
                  <c:v>8.6999999999999993</c:v>
                </c:pt>
                <c:pt idx="8">
                  <c:v>1.48</c:v>
                </c:pt>
                <c:pt idx="9">
                  <c:v>2.94</c:v>
                </c:pt>
                <c:pt idx="10">
                  <c:v>7.41</c:v>
                </c:pt>
                <c:pt idx="11">
                  <c:v>8.1199999999999992</c:v>
                </c:pt>
                <c:pt idx="12">
                  <c:v>1.8</c:v>
                </c:pt>
                <c:pt idx="13">
                  <c:v>2.82</c:v>
                </c:pt>
                <c:pt idx="14">
                  <c:v>0.48</c:v>
                </c:pt>
                <c:pt idx="15">
                  <c:v>1.94</c:v>
                </c:pt>
              </c:numCache>
            </c:numRef>
          </c:val>
          <c:smooth val="0"/>
        </c:ser>
        <c:ser>
          <c:idx val="12"/>
          <c:order val="8"/>
          <c:tx>
            <c:strRef>
              <c:f>IPC!$A$16</c:f>
              <c:strCache>
                <c:ptCount val="1"/>
                <c:pt idx="0">
                  <c:v>#13</c:v>
                </c:pt>
              </c:strCache>
            </c:strRef>
          </c:tx>
          <c:cat>
            <c:strRef>
              <c:f>IPC!$B$3:$Q$3</c:f>
              <c:strCache>
                <c:ptCount val="16"/>
                <c:pt idx="0">
                  <c:v>w1 c1</c:v>
                </c:pt>
                <c:pt idx="1">
                  <c:v>w4 c1</c:v>
                </c:pt>
                <c:pt idx="2">
                  <c:v>w16 c1</c:v>
                </c:pt>
                <c:pt idx="3">
                  <c:v>w64 c1</c:v>
                </c:pt>
                <c:pt idx="4">
                  <c:v>w1 c4</c:v>
                </c:pt>
                <c:pt idx="5">
                  <c:v>w4 c4</c:v>
                </c:pt>
                <c:pt idx="6">
                  <c:v>w16 c4</c:v>
                </c:pt>
                <c:pt idx="7">
                  <c:v>w64 c4</c:v>
                </c:pt>
                <c:pt idx="8">
                  <c:v>w1 c16</c:v>
                </c:pt>
                <c:pt idx="9">
                  <c:v>w4 c16</c:v>
                </c:pt>
                <c:pt idx="10">
                  <c:v>w16 c16</c:v>
                </c:pt>
                <c:pt idx="11">
                  <c:v>w64 c16</c:v>
                </c:pt>
                <c:pt idx="12">
                  <c:v>w1 c64</c:v>
                </c:pt>
                <c:pt idx="13">
                  <c:v>w4 c64</c:v>
                </c:pt>
                <c:pt idx="14">
                  <c:v>w16 c64</c:v>
                </c:pt>
                <c:pt idx="15">
                  <c:v>w64 c64</c:v>
                </c:pt>
              </c:strCache>
            </c:strRef>
          </c:cat>
          <c:val>
            <c:numRef>
              <c:f>IPC!$B$16:$Q$16</c:f>
              <c:numCache>
                <c:formatCode>General</c:formatCode>
                <c:ptCount val="16"/>
                <c:pt idx="0">
                  <c:v>0.87</c:v>
                </c:pt>
                <c:pt idx="1">
                  <c:v>0.85</c:v>
                </c:pt>
                <c:pt idx="2">
                  <c:v>0.24</c:v>
                </c:pt>
                <c:pt idx="3">
                  <c:v>0.84</c:v>
                </c:pt>
                <c:pt idx="4">
                  <c:v>0.9</c:v>
                </c:pt>
                <c:pt idx="5">
                  <c:v>2.12</c:v>
                </c:pt>
                <c:pt idx="6">
                  <c:v>3.08</c:v>
                </c:pt>
                <c:pt idx="7">
                  <c:v>0.84</c:v>
                </c:pt>
                <c:pt idx="8">
                  <c:v>2.75</c:v>
                </c:pt>
                <c:pt idx="9">
                  <c:v>7.69</c:v>
                </c:pt>
                <c:pt idx="10">
                  <c:v>9.34</c:v>
                </c:pt>
                <c:pt idx="11">
                  <c:v>0.84</c:v>
                </c:pt>
                <c:pt idx="12">
                  <c:v>7.54</c:v>
                </c:pt>
                <c:pt idx="13">
                  <c:v>8.89</c:v>
                </c:pt>
                <c:pt idx="14">
                  <c:v>5.72</c:v>
                </c:pt>
                <c:pt idx="15">
                  <c:v>0.84</c:v>
                </c:pt>
              </c:numCache>
            </c:numRef>
          </c:val>
          <c:smooth val="0"/>
        </c:ser>
        <c:ser>
          <c:idx val="14"/>
          <c:order val="9"/>
          <c:tx>
            <c:strRef>
              <c:f>IPC!$A$18</c:f>
              <c:strCache>
                <c:ptCount val="1"/>
                <c:pt idx="0">
                  <c:v>#15</c:v>
                </c:pt>
              </c:strCache>
            </c:strRef>
          </c:tx>
          <c:cat>
            <c:strRef>
              <c:f>IPC!$B$3:$Q$3</c:f>
              <c:strCache>
                <c:ptCount val="16"/>
                <c:pt idx="0">
                  <c:v>w1 c1</c:v>
                </c:pt>
                <c:pt idx="1">
                  <c:v>w4 c1</c:v>
                </c:pt>
                <c:pt idx="2">
                  <c:v>w16 c1</c:v>
                </c:pt>
                <c:pt idx="3">
                  <c:v>w64 c1</c:v>
                </c:pt>
                <c:pt idx="4">
                  <c:v>w1 c4</c:v>
                </c:pt>
                <c:pt idx="5">
                  <c:v>w4 c4</c:v>
                </c:pt>
                <c:pt idx="6">
                  <c:v>w16 c4</c:v>
                </c:pt>
                <c:pt idx="7">
                  <c:v>w64 c4</c:v>
                </c:pt>
                <c:pt idx="8">
                  <c:v>w1 c16</c:v>
                </c:pt>
                <c:pt idx="9">
                  <c:v>w4 c16</c:v>
                </c:pt>
                <c:pt idx="10">
                  <c:v>w16 c16</c:v>
                </c:pt>
                <c:pt idx="11">
                  <c:v>w64 c16</c:v>
                </c:pt>
                <c:pt idx="12">
                  <c:v>w1 c64</c:v>
                </c:pt>
                <c:pt idx="13">
                  <c:v>w4 c64</c:v>
                </c:pt>
                <c:pt idx="14">
                  <c:v>w16 c64</c:v>
                </c:pt>
                <c:pt idx="15">
                  <c:v>w64 c64</c:v>
                </c:pt>
              </c:strCache>
            </c:strRef>
          </c:cat>
          <c:val>
            <c:numRef>
              <c:f>IPC!$B$18:$Q$18</c:f>
              <c:numCache>
                <c:formatCode>General</c:formatCode>
                <c:ptCount val="16"/>
                <c:pt idx="0">
                  <c:v>0.7</c:v>
                </c:pt>
                <c:pt idx="1">
                  <c:v>0.99</c:v>
                </c:pt>
                <c:pt idx="2">
                  <c:v>0.66</c:v>
                </c:pt>
                <c:pt idx="3">
                  <c:v>3.92</c:v>
                </c:pt>
                <c:pt idx="4">
                  <c:v>1.71</c:v>
                </c:pt>
                <c:pt idx="5">
                  <c:v>0.75</c:v>
                </c:pt>
                <c:pt idx="6">
                  <c:v>1.71</c:v>
                </c:pt>
                <c:pt idx="7">
                  <c:v>8.91</c:v>
                </c:pt>
                <c:pt idx="8">
                  <c:v>5.56</c:v>
                </c:pt>
                <c:pt idx="9">
                  <c:v>0.45</c:v>
                </c:pt>
                <c:pt idx="10">
                  <c:v>7.59</c:v>
                </c:pt>
                <c:pt idx="11">
                  <c:v>5.81</c:v>
                </c:pt>
                <c:pt idx="12">
                  <c:v>16.82</c:v>
                </c:pt>
                <c:pt idx="13">
                  <c:v>11.41</c:v>
                </c:pt>
                <c:pt idx="14">
                  <c:v>5.27</c:v>
                </c:pt>
                <c:pt idx="15">
                  <c:v>4.22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145216"/>
        <c:axId val="99146752"/>
      </c:lineChart>
      <c:catAx>
        <c:axId val="99145216"/>
        <c:scaling>
          <c:orientation val="minMax"/>
        </c:scaling>
        <c:delete val="0"/>
        <c:axPos val="b"/>
        <c:majorTickMark val="out"/>
        <c:minorTickMark val="none"/>
        <c:tickLblPos val="nextTo"/>
        <c:crossAx val="99146752"/>
        <c:crosses val="autoZero"/>
        <c:auto val="1"/>
        <c:lblAlgn val="ctr"/>
        <c:lblOffset val="100"/>
        <c:noMultiLvlLbl val="0"/>
      </c:catAx>
      <c:valAx>
        <c:axId val="991467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91452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IPC!$A$10</c:f>
              <c:strCache>
                <c:ptCount val="1"/>
                <c:pt idx="0">
                  <c:v>#7</c:v>
                </c:pt>
              </c:strCache>
            </c:strRef>
          </c:tx>
          <c:val>
            <c:numRef>
              <c:f>IPC!$B$10:$Q$10</c:f>
              <c:numCache>
                <c:formatCode>General</c:formatCode>
                <c:ptCount val="16"/>
                <c:pt idx="0">
                  <c:v>0.79</c:v>
                </c:pt>
                <c:pt idx="1">
                  <c:v>0.88</c:v>
                </c:pt>
                <c:pt idx="2">
                  <c:v>1.23</c:v>
                </c:pt>
                <c:pt idx="3">
                  <c:v>1.19</c:v>
                </c:pt>
                <c:pt idx="4">
                  <c:v>1.1000000000000001</c:v>
                </c:pt>
                <c:pt idx="5">
                  <c:v>1.73</c:v>
                </c:pt>
                <c:pt idx="6">
                  <c:v>1.97</c:v>
                </c:pt>
                <c:pt idx="7">
                  <c:v>1.89</c:v>
                </c:pt>
                <c:pt idx="8">
                  <c:v>1.67</c:v>
                </c:pt>
                <c:pt idx="9">
                  <c:v>2.2999999999999998</c:v>
                </c:pt>
                <c:pt idx="10">
                  <c:v>2.1800000000000002</c:v>
                </c:pt>
                <c:pt idx="11">
                  <c:v>1.66</c:v>
                </c:pt>
                <c:pt idx="12">
                  <c:v>1.64</c:v>
                </c:pt>
                <c:pt idx="13">
                  <c:v>2.56</c:v>
                </c:pt>
                <c:pt idx="14">
                  <c:v>2.11</c:v>
                </c:pt>
                <c:pt idx="15">
                  <c:v>0.61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IPC!$A$11</c:f>
              <c:strCache>
                <c:ptCount val="1"/>
                <c:pt idx="0">
                  <c:v>#8</c:v>
                </c:pt>
              </c:strCache>
            </c:strRef>
          </c:tx>
          <c:val>
            <c:numRef>
              <c:f>IPC!$B$11:$Q$11</c:f>
              <c:numCache>
                <c:formatCode>General</c:formatCode>
                <c:ptCount val="16"/>
                <c:pt idx="0">
                  <c:v>0.37</c:v>
                </c:pt>
                <c:pt idx="1">
                  <c:v>0.74</c:v>
                </c:pt>
                <c:pt idx="2">
                  <c:v>0.92</c:v>
                </c:pt>
                <c:pt idx="3">
                  <c:v>1.29</c:v>
                </c:pt>
                <c:pt idx="4">
                  <c:v>0.67</c:v>
                </c:pt>
                <c:pt idx="5">
                  <c:v>1.39</c:v>
                </c:pt>
                <c:pt idx="6">
                  <c:v>2.06</c:v>
                </c:pt>
                <c:pt idx="7">
                  <c:v>2.38</c:v>
                </c:pt>
                <c:pt idx="8">
                  <c:v>1.38</c:v>
                </c:pt>
                <c:pt idx="9">
                  <c:v>4.99</c:v>
                </c:pt>
                <c:pt idx="10">
                  <c:v>6.55</c:v>
                </c:pt>
                <c:pt idx="11">
                  <c:v>2.77</c:v>
                </c:pt>
                <c:pt idx="12">
                  <c:v>1.96</c:v>
                </c:pt>
                <c:pt idx="13">
                  <c:v>0.64</c:v>
                </c:pt>
                <c:pt idx="14">
                  <c:v>5.56</c:v>
                </c:pt>
                <c:pt idx="15">
                  <c:v>0.61</c:v>
                </c:pt>
              </c:numCache>
            </c:numRef>
          </c:val>
          <c:smooth val="0"/>
        </c:ser>
        <c:ser>
          <c:idx val="5"/>
          <c:order val="2"/>
          <c:tx>
            <c:strRef>
              <c:f>IPC!$A$12</c:f>
              <c:strCache>
                <c:ptCount val="1"/>
                <c:pt idx="0">
                  <c:v>#9</c:v>
                </c:pt>
              </c:strCache>
            </c:strRef>
          </c:tx>
          <c:val>
            <c:numRef>
              <c:f>IPC!$B$12:$Q$12</c:f>
              <c:numCache>
                <c:formatCode>General</c:formatCode>
                <c:ptCount val="16"/>
                <c:pt idx="0">
                  <c:v>0.39</c:v>
                </c:pt>
                <c:pt idx="1">
                  <c:v>0.83</c:v>
                </c:pt>
                <c:pt idx="2">
                  <c:v>1.57</c:v>
                </c:pt>
                <c:pt idx="3">
                  <c:v>2.17</c:v>
                </c:pt>
                <c:pt idx="4">
                  <c:v>0.57999999999999996</c:v>
                </c:pt>
                <c:pt idx="5">
                  <c:v>0.22</c:v>
                </c:pt>
                <c:pt idx="6">
                  <c:v>3.96</c:v>
                </c:pt>
                <c:pt idx="7">
                  <c:v>8.6999999999999993</c:v>
                </c:pt>
                <c:pt idx="8">
                  <c:v>1.48</c:v>
                </c:pt>
                <c:pt idx="9">
                  <c:v>2.94</c:v>
                </c:pt>
                <c:pt idx="10">
                  <c:v>7.41</c:v>
                </c:pt>
                <c:pt idx="11">
                  <c:v>8.1199999999999992</c:v>
                </c:pt>
                <c:pt idx="12">
                  <c:v>1.8</c:v>
                </c:pt>
                <c:pt idx="13">
                  <c:v>2.82</c:v>
                </c:pt>
                <c:pt idx="14">
                  <c:v>0.48</c:v>
                </c:pt>
                <c:pt idx="15">
                  <c:v>1.94</c:v>
                </c:pt>
              </c:numCache>
            </c:numRef>
          </c:val>
          <c:smooth val="0"/>
        </c:ser>
        <c:ser>
          <c:idx val="7"/>
          <c:order val="3"/>
          <c:tx>
            <c:strRef>
              <c:f>IPC!$A$13</c:f>
              <c:strCache>
                <c:ptCount val="1"/>
                <c:pt idx="0">
                  <c:v>#10</c:v>
                </c:pt>
              </c:strCache>
            </c:strRef>
          </c:tx>
          <c:val>
            <c:numRef>
              <c:f>IPC!$B$13:$Q$13</c:f>
              <c:numCache>
                <c:formatCode>General</c:formatCode>
                <c:ptCount val="16"/>
                <c:pt idx="0">
                  <c:v>0.32</c:v>
                </c:pt>
                <c:pt idx="1">
                  <c:v>0.68</c:v>
                </c:pt>
                <c:pt idx="2">
                  <c:v>1.47</c:v>
                </c:pt>
                <c:pt idx="3">
                  <c:v>2.4</c:v>
                </c:pt>
                <c:pt idx="4">
                  <c:v>0.64</c:v>
                </c:pt>
                <c:pt idx="5">
                  <c:v>1.4</c:v>
                </c:pt>
                <c:pt idx="6">
                  <c:v>5.47</c:v>
                </c:pt>
                <c:pt idx="7">
                  <c:v>3.32</c:v>
                </c:pt>
                <c:pt idx="8">
                  <c:v>1.1100000000000001</c:v>
                </c:pt>
                <c:pt idx="9">
                  <c:v>3.26</c:v>
                </c:pt>
                <c:pt idx="10">
                  <c:v>3.06</c:v>
                </c:pt>
                <c:pt idx="11">
                  <c:v>4.21</c:v>
                </c:pt>
                <c:pt idx="12">
                  <c:v>1.23</c:v>
                </c:pt>
                <c:pt idx="13">
                  <c:v>1.18</c:v>
                </c:pt>
                <c:pt idx="14">
                  <c:v>5.67</c:v>
                </c:pt>
                <c:pt idx="15">
                  <c:v>0.61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801344"/>
        <c:axId val="97802880"/>
      </c:lineChart>
      <c:catAx>
        <c:axId val="97801344"/>
        <c:scaling>
          <c:orientation val="minMax"/>
        </c:scaling>
        <c:delete val="0"/>
        <c:axPos val="b"/>
        <c:majorTickMark val="out"/>
        <c:minorTickMark val="none"/>
        <c:tickLblPos val="nextTo"/>
        <c:crossAx val="97802880"/>
        <c:crosses val="autoZero"/>
        <c:auto val="1"/>
        <c:lblAlgn val="ctr"/>
        <c:lblOffset val="100"/>
        <c:noMultiLvlLbl val="0"/>
      </c:catAx>
      <c:valAx>
        <c:axId val="97802880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78013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IPC!$A$14</c:f>
              <c:strCache>
                <c:ptCount val="1"/>
                <c:pt idx="0">
                  <c:v>#11</c:v>
                </c:pt>
              </c:strCache>
            </c:strRef>
          </c:tx>
          <c:val>
            <c:numRef>
              <c:f>IPC!$B$14:$Q$14</c:f>
              <c:numCache>
                <c:formatCode>General</c:formatCode>
                <c:ptCount val="16"/>
                <c:pt idx="0">
                  <c:v>0.76</c:v>
                </c:pt>
                <c:pt idx="1">
                  <c:v>0.76</c:v>
                </c:pt>
                <c:pt idx="2">
                  <c:v>0.76</c:v>
                </c:pt>
                <c:pt idx="3">
                  <c:v>0.76</c:v>
                </c:pt>
                <c:pt idx="4">
                  <c:v>1.44</c:v>
                </c:pt>
                <c:pt idx="5">
                  <c:v>1.44</c:v>
                </c:pt>
                <c:pt idx="6">
                  <c:v>1.44</c:v>
                </c:pt>
                <c:pt idx="7">
                  <c:v>1.44</c:v>
                </c:pt>
                <c:pt idx="8">
                  <c:v>0.66</c:v>
                </c:pt>
                <c:pt idx="9">
                  <c:v>0.66</c:v>
                </c:pt>
                <c:pt idx="10">
                  <c:v>3.17</c:v>
                </c:pt>
                <c:pt idx="11">
                  <c:v>3.17</c:v>
                </c:pt>
                <c:pt idx="12">
                  <c:v>14.99</c:v>
                </c:pt>
                <c:pt idx="13">
                  <c:v>14.99</c:v>
                </c:pt>
                <c:pt idx="14">
                  <c:v>14.54</c:v>
                </c:pt>
                <c:pt idx="15">
                  <c:v>14.54</c:v>
                </c:pt>
              </c:numCache>
            </c:numRef>
          </c:val>
          <c:smooth val="0"/>
        </c:ser>
        <c:ser>
          <c:idx val="6"/>
          <c:order val="1"/>
          <c:tx>
            <c:strRef>
              <c:f>IPC!$A$15</c:f>
              <c:strCache>
                <c:ptCount val="1"/>
                <c:pt idx="0">
                  <c:v>#12</c:v>
                </c:pt>
              </c:strCache>
            </c:strRef>
          </c:tx>
          <c:val>
            <c:numRef>
              <c:f>IPC!$B$15:$Q$15</c:f>
              <c:numCache>
                <c:formatCode>General</c:formatCode>
                <c:ptCount val="16"/>
                <c:pt idx="0">
                  <c:v>0.93</c:v>
                </c:pt>
                <c:pt idx="1">
                  <c:v>1.1599999999999999</c:v>
                </c:pt>
                <c:pt idx="2">
                  <c:v>1.27</c:v>
                </c:pt>
                <c:pt idx="3">
                  <c:v>1.26</c:v>
                </c:pt>
                <c:pt idx="4">
                  <c:v>1.9</c:v>
                </c:pt>
                <c:pt idx="5">
                  <c:v>2.4</c:v>
                </c:pt>
                <c:pt idx="6">
                  <c:v>2.37</c:v>
                </c:pt>
                <c:pt idx="7">
                  <c:v>0.27</c:v>
                </c:pt>
                <c:pt idx="8">
                  <c:v>0.47</c:v>
                </c:pt>
                <c:pt idx="9">
                  <c:v>4.84</c:v>
                </c:pt>
                <c:pt idx="10">
                  <c:v>4.3099999999999996</c:v>
                </c:pt>
                <c:pt idx="11">
                  <c:v>2.88</c:v>
                </c:pt>
                <c:pt idx="12">
                  <c:v>7.89</c:v>
                </c:pt>
                <c:pt idx="13">
                  <c:v>6.9</c:v>
                </c:pt>
                <c:pt idx="14">
                  <c:v>5.03</c:v>
                </c:pt>
                <c:pt idx="15">
                  <c:v>2.02</c:v>
                </c:pt>
              </c:numCache>
            </c:numRef>
          </c:val>
          <c:smooth val="0"/>
        </c:ser>
        <c:ser>
          <c:idx val="8"/>
          <c:order val="2"/>
          <c:tx>
            <c:strRef>
              <c:f>IPC!$A$16</c:f>
              <c:strCache>
                <c:ptCount val="1"/>
                <c:pt idx="0">
                  <c:v>#13</c:v>
                </c:pt>
              </c:strCache>
            </c:strRef>
          </c:tx>
          <c:val>
            <c:numRef>
              <c:f>IPC!$B$16:$Q$16</c:f>
              <c:numCache>
                <c:formatCode>General</c:formatCode>
                <c:ptCount val="16"/>
                <c:pt idx="0">
                  <c:v>0.87</c:v>
                </c:pt>
                <c:pt idx="1">
                  <c:v>0.85</c:v>
                </c:pt>
                <c:pt idx="2">
                  <c:v>0.24</c:v>
                </c:pt>
                <c:pt idx="3">
                  <c:v>0.84</c:v>
                </c:pt>
                <c:pt idx="4">
                  <c:v>0.9</c:v>
                </c:pt>
                <c:pt idx="5">
                  <c:v>2.12</c:v>
                </c:pt>
                <c:pt idx="6">
                  <c:v>3.08</c:v>
                </c:pt>
                <c:pt idx="7">
                  <c:v>0.84</c:v>
                </c:pt>
                <c:pt idx="8">
                  <c:v>2.75</c:v>
                </c:pt>
                <c:pt idx="9">
                  <c:v>7.69</c:v>
                </c:pt>
                <c:pt idx="10">
                  <c:v>9.34</c:v>
                </c:pt>
                <c:pt idx="11">
                  <c:v>0.84</c:v>
                </c:pt>
                <c:pt idx="12">
                  <c:v>7.54</c:v>
                </c:pt>
                <c:pt idx="13">
                  <c:v>8.89</c:v>
                </c:pt>
                <c:pt idx="14">
                  <c:v>5.72</c:v>
                </c:pt>
                <c:pt idx="15">
                  <c:v>0.84</c:v>
                </c:pt>
              </c:numCache>
            </c:numRef>
          </c:val>
          <c:smooth val="0"/>
        </c:ser>
        <c:ser>
          <c:idx val="12"/>
          <c:order val="3"/>
          <c:tx>
            <c:strRef>
              <c:f>IPC!$A$17</c:f>
              <c:strCache>
                <c:ptCount val="1"/>
                <c:pt idx="0">
                  <c:v>#14</c:v>
                </c:pt>
              </c:strCache>
            </c:strRef>
          </c:tx>
          <c:val>
            <c:numRef>
              <c:f>IPC!$B$17:$Q$17</c:f>
              <c:numCache>
                <c:formatCode>General</c:formatCode>
                <c:ptCount val="16"/>
                <c:pt idx="0">
                  <c:v>0.77</c:v>
                </c:pt>
                <c:pt idx="1">
                  <c:v>1.1299999999999999</c:v>
                </c:pt>
                <c:pt idx="2">
                  <c:v>1.39</c:v>
                </c:pt>
                <c:pt idx="3">
                  <c:v>1.41</c:v>
                </c:pt>
                <c:pt idx="4">
                  <c:v>2.0699999999999998</c:v>
                </c:pt>
                <c:pt idx="5">
                  <c:v>2.39</c:v>
                </c:pt>
                <c:pt idx="6">
                  <c:v>2.72</c:v>
                </c:pt>
                <c:pt idx="7">
                  <c:v>2.04</c:v>
                </c:pt>
                <c:pt idx="8">
                  <c:v>4.7300000000000004</c:v>
                </c:pt>
                <c:pt idx="9">
                  <c:v>5.64</c:v>
                </c:pt>
                <c:pt idx="10">
                  <c:v>3.99</c:v>
                </c:pt>
                <c:pt idx="11">
                  <c:v>2.0299999999999998</c:v>
                </c:pt>
                <c:pt idx="12">
                  <c:v>9.15</c:v>
                </c:pt>
                <c:pt idx="13">
                  <c:v>8.32</c:v>
                </c:pt>
                <c:pt idx="14">
                  <c:v>5.26</c:v>
                </c:pt>
                <c:pt idx="15">
                  <c:v>1.67</c:v>
                </c:pt>
              </c:numCache>
            </c:numRef>
          </c:val>
          <c:smooth val="0"/>
        </c:ser>
        <c:ser>
          <c:idx val="14"/>
          <c:order val="4"/>
          <c:tx>
            <c:strRef>
              <c:f>IPC!$A$18</c:f>
              <c:strCache>
                <c:ptCount val="1"/>
                <c:pt idx="0">
                  <c:v>#15</c:v>
                </c:pt>
              </c:strCache>
            </c:strRef>
          </c:tx>
          <c:val>
            <c:numRef>
              <c:f>IPC!$B$18:$Q$18</c:f>
              <c:numCache>
                <c:formatCode>General</c:formatCode>
                <c:ptCount val="16"/>
                <c:pt idx="0">
                  <c:v>0.7</c:v>
                </c:pt>
                <c:pt idx="1">
                  <c:v>0.99</c:v>
                </c:pt>
                <c:pt idx="2">
                  <c:v>0.66</c:v>
                </c:pt>
                <c:pt idx="3">
                  <c:v>3.92</c:v>
                </c:pt>
                <c:pt idx="4">
                  <c:v>1.71</c:v>
                </c:pt>
                <c:pt idx="5">
                  <c:v>0.75</c:v>
                </c:pt>
                <c:pt idx="6">
                  <c:v>1.71</c:v>
                </c:pt>
                <c:pt idx="7">
                  <c:v>8.91</c:v>
                </c:pt>
                <c:pt idx="8">
                  <c:v>5.56</c:v>
                </c:pt>
                <c:pt idx="9">
                  <c:v>0.45</c:v>
                </c:pt>
                <c:pt idx="10">
                  <c:v>7.59</c:v>
                </c:pt>
                <c:pt idx="11">
                  <c:v>5.81</c:v>
                </c:pt>
                <c:pt idx="12">
                  <c:v>16.82</c:v>
                </c:pt>
                <c:pt idx="13">
                  <c:v>11.41</c:v>
                </c:pt>
                <c:pt idx="14">
                  <c:v>5.27</c:v>
                </c:pt>
                <c:pt idx="15">
                  <c:v>4.22</c:v>
                </c:pt>
              </c:numCache>
            </c:numRef>
          </c:val>
          <c:smooth val="0"/>
        </c:ser>
        <c:ser>
          <c:idx val="0"/>
          <c:order val="5"/>
          <c:tx>
            <c:strRef>
              <c:f>IPC!$A$19</c:f>
              <c:strCache>
                <c:ptCount val="1"/>
                <c:pt idx="0">
                  <c:v>#16</c:v>
                </c:pt>
              </c:strCache>
            </c:strRef>
          </c:tx>
          <c:val>
            <c:numRef>
              <c:f>IPC!$B$19:$Q$19</c:f>
              <c:numCache>
                <c:formatCode>General</c:formatCode>
                <c:ptCount val="16"/>
                <c:pt idx="0">
                  <c:v>0.89</c:v>
                </c:pt>
                <c:pt idx="1">
                  <c:v>2.5499999999999998</c:v>
                </c:pt>
                <c:pt idx="2">
                  <c:v>3.66</c:v>
                </c:pt>
                <c:pt idx="3">
                  <c:v>3.66</c:v>
                </c:pt>
                <c:pt idx="4">
                  <c:v>3.04</c:v>
                </c:pt>
                <c:pt idx="5">
                  <c:v>8.81</c:v>
                </c:pt>
                <c:pt idx="6">
                  <c:v>11.15</c:v>
                </c:pt>
                <c:pt idx="7">
                  <c:v>11.15</c:v>
                </c:pt>
                <c:pt idx="8">
                  <c:v>10.119999999999999</c:v>
                </c:pt>
                <c:pt idx="9">
                  <c:v>13.72</c:v>
                </c:pt>
                <c:pt idx="10">
                  <c:v>8.9700000000000006</c:v>
                </c:pt>
                <c:pt idx="11">
                  <c:v>8.9700000000000006</c:v>
                </c:pt>
                <c:pt idx="12">
                  <c:v>11.66</c:v>
                </c:pt>
                <c:pt idx="13">
                  <c:v>5.0999999999999996</c:v>
                </c:pt>
                <c:pt idx="14">
                  <c:v>4.1500000000000004</c:v>
                </c:pt>
                <c:pt idx="15">
                  <c:v>4.1500000000000004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850112"/>
        <c:axId val="97851648"/>
      </c:lineChart>
      <c:catAx>
        <c:axId val="97850112"/>
        <c:scaling>
          <c:orientation val="minMax"/>
        </c:scaling>
        <c:delete val="0"/>
        <c:axPos val="b"/>
        <c:majorTickMark val="out"/>
        <c:minorTickMark val="none"/>
        <c:tickLblPos val="nextTo"/>
        <c:crossAx val="97851648"/>
        <c:crosses val="autoZero"/>
        <c:auto val="1"/>
        <c:lblAlgn val="ctr"/>
        <c:lblOffset val="100"/>
        <c:noMultiLvlLbl val="0"/>
      </c:catAx>
      <c:valAx>
        <c:axId val="978516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78501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3.2854444508041897E-2"/>
          <c:y val="9.4576601768480081E-2"/>
          <c:w val="0.8692404556121579"/>
          <c:h val="0.83885333742477974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IPC!$E$3</c:f>
              <c:strCache>
                <c:ptCount val="1"/>
                <c:pt idx="0">
                  <c:v>w64 c1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solidFill>
                <a:srgbClr val="00B050"/>
              </a:solidFill>
            </a:ln>
          </c:spPr>
          <c:invertIfNegative val="0"/>
          <c:cat>
            <c:strRef>
              <c:f>IPC!$A$4:$A$19</c:f>
              <c:strCache>
                <c:ptCount val="16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  <c:pt idx="8">
                  <c:v>#9</c:v>
                </c:pt>
                <c:pt idx="9">
                  <c:v>#10</c:v>
                </c:pt>
                <c:pt idx="10">
                  <c:v>#11</c:v>
                </c:pt>
                <c:pt idx="11">
                  <c:v>#12</c:v>
                </c:pt>
                <c:pt idx="12">
                  <c:v>#13</c:v>
                </c:pt>
                <c:pt idx="13">
                  <c:v>#14</c:v>
                </c:pt>
                <c:pt idx="14">
                  <c:v>#15</c:v>
                </c:pt>
                <c:pt idx="15">
                  <c:v>#16</c:v>
                </c:pt>
              </c:strCache>
            </c:strRef>
          </c:cat>
          <c:val>
            <c:numRef>
              <c:f>IPC!$E$4:$E$19</c:f>
              <c:numCache>
                <c:formatCode>General</c:formatCode>
                <c:ptCount val="16"/>
                <c:pt idx="0">
                  <c:v>0.82</c:v>
                </c:pt>
                <c:pt idx="1">
                  <c:v>0.82</c:v>
                </c:pt>
                <c:pt idx="2">
                  <c:v>0.85</c:v>
                </c:pt>
                <c:pt idx="3">
                  <c:v>0.85</c:v>
                </c:pt>
                <c:pt idx="4">
                  <c:v>0.84</c:v>
                </c:pt>
                <c:pt idx="5">
                  <c:v>0.82</c:v>
                </c:pt>
                <c:pt idx="6">
                  <c:v>1.19</c:v>
                </c:pt>
                <c:pt idx="7">
                  <c:v>1.29</c:v>
                </c:pt>
                <c:pt idx="8">
                  <c:v>2.17</c:v>
                </c:pt>
                <c:pt idx="9">
                  <c:v>2.4</c:v>
                </c:pt>
                <c:pt idx="10">
                  <c:v>0.76</c:v>
                </c:pt>
                <c:pt idx="11">
                  <c:v>1.26</c:v>
                </c:pt>
                <c:pt idx="12">
                  <c:v>0.84</c:v>
                </c:pt>
                <c:pt idx="13">
                  <c:v>1.41</c:v>
                </c:pt>
                <c:pt idx="14">
                  <c:v>3.92</c:v>
                </c:pt>
                <c:pt idx="15">
                  <c:v>3.66</c:v>
                </c:pt>
              </c:numCache>
            </c:numRef>
          </c:val>
        </c:ser>
        <c:ser>
          <c:idx val="6"/>
          <c:order val="1"/>
          <c:tx>
            <c:strRef>
              <c:f>IPC!$H$3</c:f>
              <c:strCache>
                <c:ptCount val="1"/>
                <c:pt idx="0">
                  <c:v>w16 c4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C00000"/>
              </a:solidFill>
            </a:ln>
          </c:spPr>
          <c:invertIfNegative val="0"/>
          <c:cat>
            <c:strRef>
              <c:f>IPC!$A$4:$A$19</c:f>
              <c:strCache>
                <c:ptCount val="16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  <c:pt idx="8">
                  <c:v>#9</c:v>
                </c:pt>
                <c:pt idx="9">
                  <c:v>#10</c:v>
                </c:pt>
                <c:pt idx="10">
                  <c:v>#11</c:v>
                </c:pt>
                <c:pt idx="11">
                  <c:v>#12</c:v>
                </c:pt>
                <c:pt idx="12">
                  <c:v>#13</c:v>
                </c:pt>
                <c:pt idx="13">
                  <c:v>#14</c:v>
                </c:pt>
                <c:pt idx="14">
                  <c:v>#15</c:v>
                </c:pt>
                <c:pt idx="15">
                  <c:v>#16</c:v>
                </c:pt>
              </c:strCache>
            </c:strRef>
          </c:cat>
          <c:val>
            <c:numRef>
              <c:f>IPC!$H$4:$H$19</c:f>
              <c:numCache>
                <c:formatCode>General</c:formatCode>
                <c:ptCount val="16"/>
                <c:pt idx="0">
                  <c:v>0.21</c:v>
                </c:pt>
                <c:pt idx="1">
                  <c:v>0.21</c:v>
                </c:pt>
                <c:pt idx="2">
                  <c:v>0.93</c:v>
                </c:pt>
                <c:pt idx="3">
                  <c:v>1</c:v>
                </c:pt>
                <c:pt idx="4">
                  <c:v>1.75</c:v>
                </c:pt>
                <c:pt idx="5">
                  <c:v>1.1299999999999999</c:v>
                </c:pt>
                <c:pt idx="6">
                  <c:v>1.97</c:v>
                </c:pt>
                <c:pt idx="7">
                  <c:v>2.06</c:v>
                </c:pt>
                <c:pt idx="8">
                  <c:v>3.96</c:v>
                </c:pt>
                <c:pt idx="9">
                  <c:v>5.47</c:v>
                </c:pt>
                <c:pt idx="10">
                  <c:v>1.44</c:v>
                </c:pt>
                <c:pt idx="11">
                  <c:v>2.37</c:v>
                </c:pt>
                <c:pt idx="12">
                  <c:v>3.08</c:v>
                </c:pt>
                <c:pt idx="13">
                  <c:v>2.72</c:v>
                </c:pt>
                <c:pt idx="14">
                  <c:v>1.71</c:v>
                </c:pt>
                <c:pt idx="15">
                  <c:v>11.15</c:v>
                </c:pt>
              </c:numCache>
            </c:numRef>
          </c:val>
        </c:ser>
        <c:ser>
          <c:idx val="8"/>
          <c:order val="2"/>
          <c:tx>
            <c:strRef>
              <c:f>IPC!$K$3</c:f>
              <c:strCache>
                <c:ptCount val="1"/>
                <c:pt idx="0">
                  <c:v>w4 c16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2"/>
              </a:solidFill>
            </a:ln>
          </c:spPr>
          <c:invertIfNegative val="0"/>
          <c:cat>
            <c:strRef>
              <c:f>IPC!$A$4:$A$19</c:f>
              <c:strCache>
                <c:ptCount val="16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  <c:pt idx="8">
                  <c:v>#9</c:v>
                </c:pt>
                <c:pt idx="9">
                  <c:v>#10</c:v>
                </c:pt>
                <c:pt idx="10">
                  <c:v>#11</c:v>
                </c:pt>
                <c:pt idx="11">
                  <c:v>#12</c:v>
                </c:pt>
                <c:pt idx="12">
                  <c:v>#13</c:v>
                </c:pt>
                <c:pt idx="13">
                  <c:v>#14</c:v>
                </c:pt>
                <c:pt idx="14">
                  <c:v>#15</c:v>
                </c:pt>
                <c:pt idx="15">
                  <c:v>#16</c:v>
                </c:pt>
              </c:strCache>
            </c:strRef>
          </c:cat>
          <c:val>
            <c:numRef>
              <c:f>IPC!$K$4:$K$19</c:f>
              <c:numCache>
                <c:formatCode>General</c:formatCode>
                <c:ptCount val="16"/>
                <c:pt idx="0">
                  <c:v>0.28999999999999998</c:v>
                </c:pt>
                <c:pt idx="1">
                  <c:v>0.28000000000000003</c:v>
                </c:pt>
                <c:pt idx="2">
                  <c:v>0.24</c:v>
                </c:pt>
                <c:pt idx="3">
                  <c:v>0.42</c:v>
                </c:pt>
                <c:pt idx="4">
                  <c:v>0.63</c:v>
                </c:pt>
                <c:pt idx="5">
                  <c:v>1.35</c:v>
                </c:pt>
                <c:pt idx="6">
                  <c:v>2.2999999999999998</c:v>
                </c:pt>
                <c:pt idx="7">
                  <c:v>4.99</c:v>
                </c:pt>
                <c:pt idx="8">
                  <c:v>2.94</c:v>
                </c:pt>
                <c:pt idx="9">
                  <c:v>3.26</c:v>
                </c:pt>
                <c:pt idx="10">
                  <c:v>0.66</c:v>
                </c:pt>
                <c:pt idx="11">
                  <c:v>4.84</c:v>
                </c:pt>
                <c:pt idx="12">
                  <c:v>7.69</c:v>
                </c:pt>
                <c:pt idx="13">
                  <c:v>5.64</c:v>
                </c:pt>
                <c:pt idx="14">
                  <c:v>0.45</c:v>
                </c:pt>
                <c:pt idx="15">
                  <c:v>13.72</c:v>
                </c:pt>
              </c:numCache>
            </c:numRef>
          </c:val>
        </c:ser>
        <c:ser>
          <c:idx val="9"/>
          <c:order val="3"/>
          <c:tx>
            <c:strRef>
              <c:f>IPC!$N$3</c:f>
              <c:strCache>
                <c:ptCount val="1"/>
                <c:pt idx="0">
                  <c:v>w1 c64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IPC!$A$4:$A$19</c:f>
              <c:strCache>
                <c:ptCount val="16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  <c:pt idx="8">
                  <c:v>#9</c:v>
                </c:pt>
                <c:pt idx="9">
                  <c:v>#10</c:v>
                </c:pt>
                <c:pt idx="10">
                  <c:v>#11</c:v>
                </c:pt>
                <c:pt idx="11">
                  <c:v>#12</c:v>
                </c:pt>
                <c:pt idx="12">
                  <c:v>#13</c:v>
                </c:pt>
                <c:pt idx="13">
                  <c:v>#14</c:v>
                </c:pt>
                <c:pt idx="14">
                  <c:v>#15</c:v>
                </c:pt>
                <c:pt idx="15">
                  <c:v>#16</c:v>
                </c:pt>
              </c:strCache>
            </c:strRef>
          </c:cat>
          <c:val>
            <c:numRef>
              <c:f>IPC!$N$4:$N$19</c:f>
              <c:numCache>
                <c:formatCode>General</c:formatCode>
                <c:ptCount val="16"/>
                <c:pt idx="0">
                  <c:v>0.6</c:v>
                </c:pt>
                <c:pt idx="1">
                  <c:v>0.63</c:v>
                </c:pt>
                <c:pt idx="2">
                  <c:v>0.4</c:v>
                </c:pt>
                <c:pt idx="3">
                  <c:v>2.97</c:v>
                </c:pt>
                <c:pt idx="4">
                  <c:v>2.4700000000000002</c:v>
                </c:pt>
                <c:pt idx="5">
                  <c:v>2.79</c:v>
                </c:pt>
                <c:pt idx="6">
                  <c:v>1.64</c:v>
                </c:pt>
                <c:pt idx="7">
                  <c:v>1.96</c:v>
                </c:pt>
                <c:pt idx="8">
                  <c:v>1.8</c:v>
                </c:pt>
                <c:pt idx="9">
                  <c:v>1.23</c:v>
                </c:pt>
                <c:pt idx="10">
                  <c:v>14.99</c:v>
                </c:pt>
                <c:pt idx="11">
                  <c:v>7.89</c:v>
                </c:pt>
                <c:pt idx="12">
                  <c:v>7.54</c:v>
                </c:pt>
                <c:pt idx="13">
                  <c:v>9.15</c:v>
                </c:pt>
                <c:pt idx="14">
                  <c:v>16.82</c:v>
                </c:pt>
                <c:pt idx="15">
                  <c:v>11.66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888512"/>
        <c:axId val="97886592"/>
      </c:barChart>
      <c:valAx>
        <c:axId val="97886592"/>
        <c:scaling>
          <c:orientation val="minMax"/>
          <c:max val="18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IPC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en-US"/>
          </a:p>
        </c:txPr>
        <c:crossAx val="97888512"/>
        <c:crosses val="autoZero"/>
        <c:crossBetween val="between"/>
        <c:majorUnit val="3"/>
      </c:valAx>
      <c:catAx>
        <c:axId val="97888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Benchmarks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en-US"/>
          </a:p>
        </c:txPr>
        <c:crossAx val="9788659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90265779277590297"/>
          <c:y val="0.13691476065491814"/>
          <c:w val="9.0941444819397574E-2"/>
          <c:h val="0.71757592800899883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000" b="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IPC!$B$3</c:f>
              <c:strCache>
                <c:ptCount val="1"/>
                <c:pt idx="0">
                  <c:v>w1 c1</c:v>
                </c:pt>
              </c:strCache>
            </c:strRef>
          </c:tx>
          <c:spPr>
            <a:solidFill>
              <a:schemeClr val="bg1"/>
            </a:solidFill>
            <a:ln>
              <a:solidFill>
                <a:srgbClr val="00B050"/>
              </a:solidFill>
            </a:ln>
          </c:spPr>
          <c:invertIfNegative val="0"/>
          <c:cat>
            <c:strRef>
              <c:f>IPC!$A$4:$A$11</c:f>
              <c:strCache>
                <c:ptCount val="8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</c:strCache>
            </c:strRef>
          </c:cat>
          <c:val>
            <c:numRef>
              <c:f>IPC!$B$4:$B$11</c:f>
              <c:numCache>
                <c:formatCode>General</c:formatCode>
                <c:ptCount val="8"/>
                <c:pt idx="0">
                  <c:v>0.67</c:v>
                </c:pt>
                <c:pt idx="1">
                  <c:v>0.67</c:v>
                </c:pt>
                <c:pt idx="2">
                  <c:v>0.72</c:v>
                </c:pt>
                <c:pt idx="3">
                  <c:v>0.72</c:v>
                </c:pt>
                <c:pt idx="4">
                  <c:v>0.62</c:v>
                </c:pt>
                <c:pt idx="5">
                  <c:v>0.52</c:v>
                </c:pt>
                <c:pt idx="6">
                  <c:v>0.79</c:v>
                </c:pt>
                <c:pt idx="7">
                  <c:v>0.37</c:v>
                </c:pt>
              </c:numCache>
            </c:numRef>
          </c:val>
        </c:ser>
        <c:ser>
          <c:idx val="1"/>
          <c:order val="1"/>
          <c:tx>
            <c:strRef>
              <c:f>IPC!$C$3</c:f>
              <c:strCache>
                <c:ptCount val="1"/>
                <c:pt idx="0">
                  <c:v>w4 c1</c:v>
                </c:pt>
              </c:strCache>
            </c:strRef>
          </c:tx>
          <c:spPr>
            <a:solidFill>
              <a:schemeClr val="accent3">
                <a:lumMod val="20000"/>
                <a:lumOff val="80000"/>
              </a:schemeClr>
            </a:solidFill>
            <a:ln>
              <a:solidFill>
                <a:srgbClr val="00B050"/>
              </a:solidFill>
            </a:ln>
          </c:spPr>
          <c:invertIfNegative val="0"/>
          <c:cat>
            <c:strRef>
              <c:f>IPC!$A$4:$A$11</c:f>
              <c:strCache>
                <c:ptCount val="8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</c:strCache>
            </c:strRef>
          </c:cat>
          <c:val>
            <c:numRef>
              <c:f>IPC!$C$4:$C$11</c:f>
              <c:numCache>
                <c:formatCode>General</c:formatCode>
                <c:ptCount val="8"/>
                <c:pt idx="0">
                  <c:v>0.69</c:v>
                </c:pt>
                <c:pt idx="1">
                  <c:v>0.69</c:v>
                </c:pt>
                <c:pt idx="2">
                  <c:v>0.78</c:v>
                </c:pt>
                <c:pt idx="3">
                  <c:v>0.78</c:v>
                </c:pt>
                <c:pt idx="4">
                  <c:v>0.89</c:v>
                </c:pt>
                <c:pt idx="5">
                  <c:v>0.59</c:v>
                </c:pt>
                <c:pt idx="6">
                  <c:v>0.88</c:v>
                </c:pt>
                <c:pt idx="7">
                  <c:v>0.74</c:v>
                </c:pt>
              </c:numCache>
            </c:numRef>
          </c:val>
        </c:ser>
        <c:ser>
          <c:idx val="2"/>
          <c:order val="2"/>
          <c:tx>
            <c:strRef>
              <c:f>IPC!$D$3</c:f>
              <c:strCache>
                <c:ptCount val="1"/>
                <c:pt idx="0">
                  <c:v>w16 c1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solidFill>
                <a:srgbClr val="00B050"/>
              </a:solidFill>
            </a:ln>
          </c:spPr>
          <c:invertIfNegative val="0"/>
          <c:cat>
            <c:strRef>
              <c:f>IPC!$A$4:$A$11</c:f>
              <c:strCache>
                <c:ptCount val="8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</c:strCache>
            </c:strRef>
          </c:cat>
          <c:val>
            <c:numRef>
              <c:f>IPC!$D$4:$D$11</c:f>
              <c:numCache>
                <c:formatCode>General</c:formatCode>
                <c:ptCount val="8"/>
                <c:pt idx="0">
                  <c:v>0.19</c:v>
                </c:pt>
                <c:pt idx="1">
                  <c:v>0.19</c:v>
                </c:pt>
                <c:pt idx="2">
                  <c:v>0.87</c:v>
                </c:pt>
                <c:pt idx="3">
                  <c:v>0.81</c:v>
                </c:pt>
                <c:pt idx="4">
                  <c:v>1.02</c:v>
                </c:pt>
                <c:pt idx="5">
                  <c:v>0.72</c:v>
                </c:pt>
                <c:pt idx="6">
                  <c:v>1.23</c:v>
                </c:pt>
                <c:pt idx="7">
                  <c:v>0.92</c:v>
                </c:pt>
              </c:numCache>
            </c:numRef>
          </c:val>
        </c:ser>
        <c:ser>
          <c:idx val="3"/>
          <c:order val="3"/>
          <c:tx>
            <c:strRef>
              <c:f>IPC!$E$3</c:f>
              <c:strCache>
                <c:ptCount val="1"/>
                <c:pt idx="0">
                  <c:v>w64 c1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rgbClr val="00B050"/>
              </a:solidFill>
            </a:ln>
          </c:spPr>
          <c:invertIfNegative val="0"/>
          <c:cat>
            <c:strRef>
              <c:f>IPC!$A$4:$A$11</c:f>
              <c:strCache>
                <c:ptCount val="8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</c:strCache>
            </c:strRef>
          </c:cat>
          <c:val>
            <c:numRef>
              <c:f>IPC!$E$4:$E$11</c:f>
              <c:numCache>
                <c:formatCode>General</c:formatCode>
                <c:ptCount val="8"/>
                <c:pt idx="0">
                  <c:v>0.82</c:v>
                </c:pt>
                <c:pt idx="1">
                  <c:v>0.82</c:v>
                </c:pt>
                <c:pt idx="2">
                  <c:v>0.85</c:v>
                </c:pt>
                <c:pt idx="3">
                  <c:v>0.85</c:v>
                </c:pt>
                <c:pt idx="4">
                  <c:v>0.84</c:v>
                </c:pt>
                <c:pt idx="5">
                  <c:v>0.82</c:v>
                </c:pt>
                <c:pt idx="6">
                  <c:v>1.19</c:v>
                </c:pt>
                <c:pt idx="7">
                  <c:v>1.29</c:v>
                </c:pt>
              </c:numCache>
            </c:numRef>
          </c:val>
        </c:ser>
        <c:ser>
          <c:idx val="4"/>
          <c:order val="4"/>
          <c:tx>
            <c:strRef>
              <c:f>IPC!$F$3</c:f>
              <c:strCache>
                <c:ptCount val="1"/>
                <c:pt idx="0">
                  <c:v>w1 c4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rgbClr val="C00000"/>
              </a:solidFill>
            </a:ln>
          </c:spPr>
          <c:invertIfNegative val="0"/>
          <c:cat>
            <c:strRef>
              <c:f>IPC!$A$4:$A$11</c:f>
              <c:strCache>
                <c:ptCount val="8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</c:strCache>
            </c:strRef>
          </c:cat>
          <c:val>
            <c:numRef>
              <c:f>IPC!$F$4:$F$11</c:f>
              <c:numCache>
                <c:formatCode>General</c:formatCode>
                <c:ptCount val="8"/>
                <c:pt idx="0">
                  <c:v>0.19</c:v>
                </c:pt>
                <c:pt idx="1">
                  <c:v>0.8</c:v>
                </c:pt>
                <c:pt idx="2">
                  <c:v>0.8</c:v>
                </c:pt>
                <c:pt idx="3">
                  <c:v>0.28999999999999998</c:v>
                </c:pt>
                <c:pt idx="4">
                  <c:v>0.72</c:v>
                </c:pt>
                <c:pt idx="5">
                  <c:v>0.8</c:v>
                </c:pt>
                <c:pt idx="6">
                  <c:v>1.1000000000000001</c:v>
                </c:pt>
                <c:pt idx="7">
                  <c:v>0.67</c:v>
                </c:pt>
              </c:numCache>
            </c:numRef>
          </c:val>
        </c:ser>
        <c:ser>
          <c:idx val="5"/>
          <c:order val="5"/>
          <c:tx>
            <c:strRef>
              <c:f>IPC!$G$3</c:f>
              <c:strCache>
                <c:ptCount val="1"/>
                <c:pt idx="0">
                  <c:v>w4 c4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C00000"/>
              </a:solidFill>
            </a:ln>
          </c:spPr>
          <c:invertIfNegative val="0"/>
          <c:cat>
            <c:strRef>
              <c:f>IPC!$A$4:$A$11</c:f>
              <c:strCache>
                <c:ptCount val="8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</c:strCache>
            </c:strRef>
          </c:cat>
          <c:val>
            <c:numRef>
              <c:f>IPC!$G$4:$G$11</c:f>
              <c:numCache>
                <c:formatCode>General</c:formatCode>
                <c:ptCount val="8"/>
                <c:pt idx="0">
                  <c:v>0.2</c:v>
                </c:pt>
                <c:pt idx="1">
                  <c:v>0.85</c:v>
                </c:pt>
                <c:pt idx="2">
                  <c:v>0.83</c:v>
                </c:pt>
                <c:pt idx="3">
                  <c:v>0.79</c:v>
                </c:pt>
                <c:pt idx="4">
                  <c:v>1.1000000000000001</c:v>
                </c:pt>
                <c:pt idx="5">
                  <c:v>1</c:v>
                </c:pt>
                <c:pt idx="6">
                  <c:v>1.73</c:v>
                </c:pt>
                <c:pt idx="7">
                  <c:v>1.39</c:v>
                </c:pt>
              </c:numCache>
            </c:numRef>
          </c:val>
        </c:ser>
        <c:ser>
          <c:idx val="6"/>
          <c:order val="6"/>
          <c:tx>
            <c:strRef>
              <c:f>IPC!$H$3</c:f>
              <c:strCache>
                <c:ptCount val="1"/>
                <c:pt idx="0">
                  <c:v>w16 c4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C00000"/>
              </a:solidFill>
            </a:ln>
          </c:spPr>
          <c:invertIfNegative val="0"/>
          <c:cat>
            <c:strRef>
              <c:f>IPC!$A$4:$A$11</c:f>
              <c:strCache>
                <c:ptCount val="8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</c:strCache>
            </c:strRef>
          </c:cat>
          <c:val>
            <c:numRef>
              <c:f>IPC!$H$4:$H$11</c:f>
              <c:numCache>
                <c:formatCode>General</c:formatCode>
                <c:ptCount val="8"/>
                <c:pt idx="0">
                  <c:v>0.21</c:v>
                </c:pt>
                <c:pt idx="1">
                  <c:v>0.21</c:v>
                </c:pt>
                <c:pt idx="2">
                  <c:v>0.93</c:v>
                </c:pt>
                <c:pt idx="3">
                  <c:v>1</c:v>
                </c:pt>
                <c:pt idx="4">
                  <c:v>1.75</c:v>
                </c:pt>
                <c:pt idx="5">
                  <c:v>1.1299999999999999</c:v>
                </c:pt>
                <c:pt idx="6">
                  <c:v>1.97</c:v>
                </c:pt>
                <c:pt idx="7">
                  <c:v>2.06</c:v>
                </c:pt>
              </c:numCache>
            </c:numRef>
          </c:val>
        </c:ser>
        <c:ser>
          <c:idx val="7"/>
          <c:order val="7"/>
          <c:tx>
            <c:strRef>
              <c:f>IPC!$J$3</c:f>
              <c:strCache>
                <c:ptCount val="1"/>
                <c:pt idx="0">
                  <c:v>w1 c16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tx2"/>
              </a:solidFill>
            </a:ln>
          </c:spPr>
          <c:invertIfNegative val="0"/>
          <c:cat>
            <c:strRef>
              <c:f>IPC!$A$4:$A$11</c:f>
              <c:strCache>
                <c:ptCount val="8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</c:strCache>
            </c:strRef>
          </c:cat>
          <c:val>
            <c:numRef>
              <c:f>IPC!$J$4:$J$11</c:f>
              <c:numCache>
                <c:formatCode>General</c:formatCode>
                <c:ptCount val="8"/>
                <c:pt idx="0">
                  <c:v>0.26</c:v>
                </c:pt>
                <c:pt idx="1">
                  <c:v>1.19</c:v>
                </c:pt>
                <c:pt idx="2">
                  <c:v>0.22</c:v>
                </c:pt>
                <c:pt idx="3">
                  <c:v>1.43</c:v>
                </c:pt>
                <c:pt idx="4">
                  <c:v>1.29</c:v>
                </c:pt>
                <c:pt idx="5">
                  <c:v>1.76</c:v>
                </c:pt>
                <c:pt idx="6">
                  <c:v>1.67</c:v>
                </c:pt>
                <c:pt idx="7">
                  <c:v>1.38</c:v>
                </c:pt>
              </c:numCache>
            </c:numRef>
          </c:val>
        </c:ser>
        <c:ser>
          <c:idx val="8"/>
          <c:order val="8"/>
          <c:tx>
            <c:strRef>
              <c:f>IPC!$K$3</c:f>
              <c:strCache>
                <c:ptCount val="1"/>
                <c:pt idx="0">
                  <c:v>w4 c16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2"/>
              </a:solidFill>
            </a:ln>
          </c:spPr>
          <c:invertIfNegative val="0"/>
          <c:cat>
            <c:strRef>
              <c:f>IPC!$A$4:$A$11</c:f>
              <c:strCache>
                <c:ptCount val="8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</c:strCache>
            </c:strRef>
          </c:cat>
          <c:val>
            <c:numRef>
              <c:f>IPC!$K$4:$K$11</c:f>
              <c:numCache>
                <c:formatCode>General</c:formatCode>
                <c:ptCount val="8"/>
                <c:pt idx="0">
                  <c:v>0.28999999999999998</c:v>
                </c:pt>
                <c:pt idx="1">
                  <c:v>0.28000000000000003</c:v>
                </c:pt>
                <c:pt idx="2">
                  <c:v>0.24</c:v>
                </c:pt>
                <c:pt idx="3">
                  <c:v>0.42</c:v>
                </c:pt>
                <c:pt idx="4">
                  <c:v>0.63</c:v>
                </c:pt>
                <c:pt idx="5">
                  <c:v>1.35</c:v>
                </c:pt>
                <c:pt idx="6">
                  <c:v>2.2999999999999998</c:v>
                </c:pt>
                <c:pt idx="7">
                  <c:v>4.99</c:v>
                </c:pt>
              </c:numCache>
            </c:numRef>
          </c:val>
        </c:ser>
        <c:ser>
          <c:idx val="9"/>
          <c:order val="9"/>
          <c:tx>
            <c:strRef>
              <c:f>IPC!$N$3</c:f>
              <c:strCache>
                <c:ptCount val="1"/>
                <c:pt idx="0">
                  <c:v>w1 c64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IPC!$A$4:$A$11</c:f>
              <c:strCache>
                <c:ptCount val="8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</c:strCache>
            </c:strRef>
          </c:cat>
          <c:val>
            <c:numRef>
              <c:f>IPC!$N$4:$N$11</c:f>
              <c:numCache>
                <c:formatCode>General</c:formatCode>
                <c:ptCount val="8"/>
                <c:pt idx="0">
                  <c:v>0.6</c:v>
                </c:pt>
                <c:pt idx="1">
                  <c:v>0.63</c:v>
                </c:pt>
                <c:pt idx="2">
                  <c:v>0.4</c:v>
                </c:pt>
                <c:pt idx="3">
                  <c:v>2.97</c:v>
                </c:pt>
                <c:pt idx="4">
                  <c:v>2.4700000000000002</c:v>
                </c:pt>
                <c:pt idx="5">
                  <c:v>2.79</c:v>
                </c:pt>
                <c:pt idx="6">
                  <c:v>1.64</c:v>
                </c:pt>
                <c:pt idx="7">
                  <c:v>1.96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523968"/>
        <c:axId val="99522048"/>
      </c:barChart>
      <c:valAx>
        <c:axId val="99522048"/>
        <c:scaling>
          <c:orientation val="minMax"/>
          <c:max val="18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IPC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 b="0"/>
            </a:pPr>
            <a:endParaRPr lang="en-US"/>
          </a:p>
        </c:txPr>
        <c:crossAx val="99523968"/>
        <c:crosses val="autoZero"/>
        <c:crossBetween val="between"/>
        <c:majorUnit val="3"/>
      </c:valAx>
      <c:catAx>
        <c:axId val="99523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Benchmark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en-US"/>
          </a:p>
        </c:txPr>
        <c:crossAx val="9952204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32175696787901514"/>
          <c:y val="0.12137076615423072"/>
          <c:w val="0.36276684164479439"/>
          <c:h val="0.20170291213598301"/>
        </c:manualLayout>
      </c:layout>
      <c:overlay val="0"/>
      <c:spPr>
        <a:solidFill>
          <a:sysClr val="window" lastClr="FFFFFF"/>
        </a:solidFill>
        <a:ln>
          <a:solidFill>
            <a:schemeClr val="bg1">
              <a:lumMod val="8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000000000000089" l="0.70000000000000062" r="0.70000000000000062" t="0.75000000000000089" header="0.30000000000000032" footer="0.30000000000000032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3.2854444508041897E-2"/>
          <c:y val="9.457660176848004E-2"/>
          <c:w val="0.86924045561215768"/>
          <c:h val="0.83885333742477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BW!$B$3</c:f>
              <c:strCache>
                <c:ptCount val="1"/>
                <c:pt idx="0">
                  <c:v>w1 c1</c:v>
                </c:pt>
              </c:strCache>
            </c:strRef>
          </c:tx>
          <c:spPr>
            <a:solidFill>
              <a:schemeClr val="bg1"/>
            </a:solidFill>
            <a:ln>
              <a:solidFill>
                <a:srgbClr val="00B050"/>
              </a:solidFill>
            </a:ln>
          </c:spPr>
          <c:invertIfNegative val="0"/>
          <c:cat>
            <c:strRef>
              <c:f>BW!$A$4:$A$11</c:f>
              <c:strCache>
                <c:ptCount val="8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</c:strCache>
            </c:strRef>
          </c:cat>
          <c:val>
            <c:numRef>
              <c:f>BW!$B$4:$B$11</c:f>
              <c:numCache>
                <c:formatCode>General</c:formatCode>
                <c:ptCount val="8"/>
                <c:pt idx="0">
                  <c:v>2.78</c:v>
                </c:pt>
                <c:pt idx="1">
                  <c:v>2.64</c:v>
                </c:pt>
                <c:pt idx="2">
                  <c:v>3.2</c:v>
                </c:pt>
                <c:pt idx="3">
                  <c:v>2.4</c:v>
                </c:pt>
                <c:pt idx="4">
                  <c:v>3.24</c:v>
                </c:pt>
                <c:pt idx="5">
                  <c:v>6.72</c:v>
                </c:pt>
                <c:pt idx="6">
                  <c:v>8.5399999999999991</c:v>
                </c:pt>
                <c:pt idx="7">
                  <c:v>6.42</c:v>
                </c:pt>
              </c:numCache>
            </c:numRef>
          </c:val>
        </c:ser>
        <c:ser>
          <c:idx val="1"/>
          <c:order val="1"/>
          <c:tx>
            <c:strRef>
              <c:f>BW!$C$3</c:f>
              <c:strCache>
                <c:ptCount val="1"/>
                <c:pt idx="0">
                  <c:v>w4 c1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solidFill>
                <a:srgbClr val="00B050"/>
              </a:solidFill>
            </a:ln>
          </c:spPr>
          <c:invertIfNegative val="0"/>
          <c:cat>
            <c:strRef>
              <c:f>BW!$A$4:$A$11</c:f>
              <c:strCache>
                <c:ptCount val="8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</c:strCache>
            </c:strRef>
          </c:cat>
          <c:val>
            <c:numRef>
              <c:f>BW!$C$4:$C$11</c:f>
              <c:numCache>
                <c:formatCode>General</c:formatCode>
                <c:ptCount val="8"/>
                <c:pt idx="0">
                  <c:v>3</c:v>
                </c:pt>
                <c:pt idx="1">
                  <c:v>3</c:v>
                </c:pt>
                <c:pt idx="2">
                  <c:v>2.9</c:v>
                </c:pt>
                <c:pt idx="3">
                  <c:v>2.2999999999999998</c:v>
                </c:pt>
                <c:pt idx="4">
                  <c:v>4.72</c:v>
                </c:pt>
                <c:pt idx="5">
                  <c:v>8.16</c:v>
                </c:pt>
                <c:pt idx="6">
                  <c:v>8.24</c:v>
                </c:pt>
                <c:pt idx="7">
                  <c:v>11.02</c:v>
                </c:pt>
              </c:numCache>
            </c:numRef>
          </c:val>
        </c:ser>
        <c:ser>
          <c:idx val="2"/>
          <c:order val="2"/>
          <c:tx>
            <c:strRef>
              <c:f>BW!$D$3</c:f>
              <c:strCache>
                <c:ptCount val="1"/>
                <c:pt idx="0">
                  <c:v>w16 c1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rgbClr val="00B050"/>
              </a:solidFill>
            </a:ln>
          </c:spPr>
          <c:invertIfNegative val="0"/>
          <c:cat>
            <c:strRef>
              <c:f>BW!$A$4:$A$11</c:f>
              <c:strCache>
                <c:ptCount val="8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</c:strCache>
            </c:strRef>
          </c:cat>
          <c:val>
            <c:numRef>
              <c:f>BW!$D$4:$D$11</c:f>
              <c:numCache>
                <c:formatCode>General</c:formatCode>
                <c:ptCount val="8"/>
                <c:pt idx="0">
                  <c:v>0.98</c:v>
                </c:pt>
                <c:pt idx="1">
                  <c:v>0.98</c:v>
                </c:pt>
                <c:pt idx="2">
                  <c:v>4.78</c:v>
                </c:pt>
                <c:pt idx="3">
                  <c:v>2.7</c:v>
                </c:pt>
                <c:pt idx="4">
                  <c:v>5.4</c:v>
                </c:pt>
                <c:pt idx="5">
                  <c:v>7.66</c:v>
                </c:pt>
                <c:pt idx="6">
                  <c:v>10.119999999999999</c:v>
                </c:pt>
                <c:pt idx="7">
                  <c:v>12.4</c:v>
                </c:pt>
              </c:numCache>
            </c:numRef>
          </c:val>
        </c:ser>
        <c:ser>
          <c:idx val="3"/>
          <c:order val="3"/>
          <c:tx>
            <c:strRef>
              <c:f>BW!$E$3</c:f>
              <c:strCache>
                <c:ptCount val="1"/>
                <c:pt idx="0">
                  <c:v>w64 c1</c:v>
                </c:pt>
              </c:strCache>
            </c:strRef>
          </c:tx>
          <c:spPr>
            <a:solidFill>
              <a:srgbClr val="579D1C"/>
            </a:solidFill>
            <a:ln>
              <a:noFill/>
            </a:ln>
          </c:spPr>
          <c:invertIfNegative val="0"/>
          <c:cat>
            <c:strRef>
              <c:f>BW!$A$4:$A$11</c:f>
              <c:strCache>
                <c:ptCount val="8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</c:strCache>
            </c:strRef>
          </c:cat>
          <c:val>
            <c:numRef>
              <c:f>BW!$E$4:$E$11</c:f>
              <c:numCache>
                <c:formatCode>General</c:formatCode>
                <c:ptCount val="8"/>
                <c:pt idx="0">
                  <c:v>0.94</c:v>
                </c:pt>
                <c:pt idx="1">
                  <c:v>0.94</c:v>
                </c:pt>
                <c:pt idx="2">
                  <c:v>0.98</c:v>
                </c:pt>
                <c:pt idx="3">
                  <c:v>1</c:v>
                </c:pt>
                <c:pt idx="4">
                  <c:v>1.1000000000000001</c:v>
                </c:pt>
                <c:pt idx="5">
                  <c:v>8.6199999999999992</c:v>
                </c:pt>
                <c:pt idx="6">
                  <c:v>9.74</c:v>
                </c:pt>
                <c:pt idx="7">
                  <c:v>14.52</c:v>
                </c:pt>
              </c:numCache>
            </c:numRef>
          </c:val>
        </c:ser>
        <c:ser>
          <c:idx val="4"/>
          <c:order val="4"/>
          <c:tx>
            <c:strRef>
              <c:f>BW!$F$3</c:f>
              <c:strCache>
                <c:ptCount val="1"/>
                <c:pt idx="0">
                  <c:v>w1 c4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solidFill>
                <a:srgbClr val="C00000"/>
              </a:solidFill>
            </a:ln>
          </c:spPr>
          <c:invertIfNegative val="0"/>
          <c:cat>
            <c:strRef>
              <c:f>BW!$A$4:$A$11</c:f>
              <c:strCache>
                <c:ptCount val="8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</c:strCache>
            </c:strRef>
          </c:cat>
          <c:val>
            <c:numRef>
              <c:f>BW!$F$4:$F$11</c:f>
              <c:numCache>
                <c:formatCode>General</c:formatCode>
                <c:ptCount val="8"/>
                <c:pt idx="0">
                  <c:v>1.1399999999999999</c:v>
                </c:pt>
                <c:pt idx="1">
                  <c:v>5.88</c:v>
                </c:pt>
                <c:pt idx="2">
                  <c:v>4.42</c:v>
                </c:pt>
                <c:pt idx="3">
                  <c:v>1.22</c:v>
                </c:pt>
                <c:pt idx="4">
                  <c:v>3.78</c:v>
                </c:pt>
                <c:pt idx="5">
                  <c:v>8.18</c:v>
                </c:pt>
                <c:pt idx="6">
                  <c:v>11.28</c:v>
                </c:pt>
                <c:pt idx="7">
                  <c:v>13.72</c:v>
                </c:pt>
              </c:numCache>
            </c:numRef>
          </c:val>
        </c:ser>
        <c:ser>
          <c:idx val="5"/>
          <c:order val="5"/>
          <c:tx>
            <c:strRef>
              <c:f>BW!$G$3</c:f>
              <c:strCache>
                <c:ptCount val="1"/>
                <c:pt idx="0">
                  <c:v>w4 c4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C00000"/>
              </a:solidFill>
            </a:ln>
          </c:spPr>
          <c:invertIfNegative val="0"/>
          <c:cat>
            <c:strRef>
              <c:f>BW!$A$4:$A$11</c:f>
              <c:strCache>
                <c:ptCount val="8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</c:strCache>
            </c:strRef>
          </c:cat>
          <c:val>
            <c:numRef>
              <c:f>BW!$G$4:$G$11</c:f>
              <c:numCache>
                <c:formatCode>General</c:formatCode>
                <c:ptCount val="8"/>
                <c:pt idx="0">
                  <c:v>1.2</c:v>
                </c:pt>
                <c:pt idx="1">
                  <c:v>6.36</c:v>
                </c:pt>
                <c:pt idx="2">
                  <c:v>4.96</c:v>
                </c:pt>
                <c:pt idx="3">
                  <c:v>2.44</c:v>
                </c:pt>
                <c:pt idx="4">
                  <c:v>6.08</c:v>
                </c:pt>
                <c:pt idx="5">
                  <c:v>9.2200000000000006</c:v>
                </c:pt>
                <c:pt idx="6">
                  <c:v>13.86</c:v>
                </c:pt>
                <c:pt idx="7">
                  <c:v>22.94</c:v>
                </c:pt>
              </c:numCache>
            </c:numRef>
          </c:val>
        </c:ser>
        <c:ser>
          <c:idx val="6"/>
          <c:order val="6"/>
          <c:tx>
            <c:strRef>
              <c:f>BW!$H$3</c:f>
              <c:strCache>
                <c:ptCount val="1"/>
                <c:pt idx="0">
                  <c:v>w16 c4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C00000"/>
              </a:solidFill>
            </a:ln>
          </c:spPr>
          <c:invertIfNegative val="0"/>
          <c:cat>
            <c:strRef>
              <c:f>BW!$A$4:$A$11</c:f>
              <c:strCache>
                <c:ptCount val="8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</c:strCache>
            </c:strRef>
          </c:cat>
          <c:val>
            <c:numRef>
              <c:f>BW!$H$4:$H$11</c:f>
              <c:numCache>
                <c:formatCode>General</c:formatCode>
                <c:ptCount val="8"/>
                <c:pt idx="0">
                  <c:v>1.4</c:v>
                </c:pt>
                <c:pt idx="1">
                  <c:v>1.4</c:v>
                </c:pt>
                <c:pt idx="2">
                  <c:v>6.3</c:v>
                </c:pt>
                <c:pt idx="3">
                  <c:v>4.42</c:v>
                </c:pt>
                <c:pt idx="4">
                  <c:v>7.96</c:v>
                </c:pt>
                <c:pt idx="5">
                  <c:v>10.02</c:v>
                </c:pt>
                <c:pt idx="6">
                  <c:v>15.72</c:v>
                </c:pt>
                <c:pt idx="7">
                  <c:v>25.16</c:v>
                </c:pt>
              </c:numCache>
            </c:numRef>
          </c:val>
        </c:ser>
        <c:ser>
          <c:idx val="7"/>
          <c:order val="7"/>
          <c:tx>
            <c:strRef>
              <c:f>BW!$J$3</c:f>
              <c:strCache>
                <c:ptCount val="1"/>
                <c:pt idx="0">
                  <c:v>w1 c16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tx2"/>
              </a:solidFill>
            </a:ln>
          </c:spPr>
          <c:invertIfNegative val="0"/>
          <c:cat>
            <c:strRef>
              <c:f>BW!$A$4:$A$11</c:f>
              <c:strCache>
                <c:ptCount val="8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</c:strCache>
            </c:strRef>
          </c:cat>
          <c:val>
            <c:numRef>
              <c:f>BW!$J$4:$J$11</c:f>
              <c:numCache>
                <c:formatCode>General</c:formatCode>
                <c:ptCount val="8"/>
                <c:pt idx="0">
                  <c:v>2.44</c:v>
                </c:pt>
                <c:pt idx="1">
                  <c:v>15.46</c:v>
                </c:pt>
                <c:pt idx="2">
                  <c:v>1.58</c:v>
                </c:pt>
                <c:pt idx="3">
                  <c:v>6.68</c:v>
                </c:pt>
                <c:pt idx="4">
                  <c:v>8.8800000000000008</c:v>
                </c:pt>
                <c:pt idx="5">
                  <c:v>12.52</c:v>
                </c:pt>
                <c:pt idx="6">
                  <c:v>12.16</c:v>
                </c:pt>
                <c:pt idx="7">
                  <c:v>33.340000000000003</c:v>
                </c:pt>
              </c:numCache>
            </c:numRef>
          </c:val>
        </c:ser>
        <c:ser>
          <c:idx val="8"/>
          <c:order val="8"/>
          <c:tx>
            <c:strRef>
              <c:f>BW!$K$3</c:f>
              <c:strCache>
                <c:ptCount val="1"/>
                <c:pt idx="0">
                  <c:v>w4 c16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2"/>
              </a:solidFill>
            </a:ln>
          </c:spPr>
          <c:invertIfNegative val="0"/>
          <c:cat>
            <c:strRef>
              <c:f>BW!$A$4:$A$11</c:f>
              <c:strCache>
                <c:ptCount val="8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</c:strCache>
            </c:strRef>
          </c:cat>
          <c:val>
            <c:numRef>
              <c:f>BW!$K$4:$K$11</c:f>
              <c:numCache>
                <c:formatCode>General</c:formatCode>
                <c:ptCount val="8"/>
                <c:pt idx="0">
                  <c:v>2.66</c:v>
                </c:pt>
                <c:pt idx="1">
                  <c:v>2.58</c:v>
                </c:pt>
                <c:pt idx="2">
                  <c:v>1.8</c:v>
                </c:pt>
                <c:pt idx="3">
                  <c:v>2.1</c:v>
                </c:pt>
                <c:pt idx="4">
                  <c:v>4.0199999999999996</c:v>
                </c:pt>
                <c:pt idx="5">
                  <c:v>8.9600000000000009</c:v>
                </c:pt>
                <c:pt idx="6">
                  <c:v>15.24</c:v>
                </c:pt>
                <c:pt idx="7">
                  <c:v>35.06</c:v>
                </c:pt>
              </c:numCache>
            </c:numRef>
          </c:val>
        </c:ser>
        <c:ser>
          <c:idx val="9"/>
          <c:order val="9"/>
          <c:tx>
            <c:strRef>
              <c:f>BW!$N$3</c:f>
              <c:strCache>
                <c:ptCount val="1"/>
                <c:pt idx="0">
                  <c:v>w1 c64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BW!$A$4:$A$11</c:f>
              <c:strCache>
                <c:ptCount val="8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</c:strCache>
            </c:strRef>
          </c:cat>
          <c:val>
            <c:numRef>
              <c:f>BW!$N$4:$N$11</c:f>
              <c:numCache>
                <c:formatCode>General</c:formatCode>
                <c:ptCount val="8"/>
                <c:pt idx="0">
                  <c:v>7.78</c:v>
                </c:pt>
                <c:pt idx="1">
                  <c:v>7.76</c:v>
                </c:pt>
                <c:pt idx="2">
                  <c:v>4.46</c:v>
                </c:pt>
                <c:pt idx="3">
                  <c:v>14.34</c:v>
                </c:pt>
                <c:pt idx="4">
                  <c:v>17.28</c:v>
                </c:pt>
                <c:pt idx="5">
                  <c:v>15.84</c:v>
                </c:pt>
                <c:pt idx="6">
                  <c:v>12.84</c:v>
                </c:pt>
                <c:pt idx="7">
                  <c:v>37.74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794816"/>
        <c:axId val="87788544"/>
      </c:barChart>
      <c:valAx>
        <c:axId val="87788544"/>
        <c:scaling>
          <c:orientation val="minMax"/>
          <c:max val="50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L1-L2 Bandwidth (GB/s)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en-US"/>
          </a:p>
        </c:txPr>
        <c:crossAx val="87794816"/>
        <c:crosses val="autoZero"/>
        <c:crossBetween val="between"/>
        <c:majorUnit val="5"/>
      </c:valAx>
      <c:catAx>
        <c:axId val="87794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Benchmarks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en-US"/>
          </a:p>
        </c:txPr>
        <c:crossAx val="8778854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30741969753780773"/>
          <c:y val="0.16866079240094989"/>
          <c:w val="0.36475096862892137"/>
          <c:h val="0.1897981502312211"/>
        </c:manualLayout>
      </c:layout>
      <c:overlay val="0"/>
      <c:spPr>
        <a:solidFill>
          <a:sysClr val="window" lastClr="FFFFFF"/>
        </a:solidFill>
        <a:ln>
          <a:solidFill>
            <a:schemeClr val="bg1">
              <a:lumMod val="85000"/>
            </a:schemeClr>
          </a:solidFill>
        </a:ln>
      </c:spPr>
      <c:txPr>
        <a:bodyPr/>
        <a:lstStyle/>
        <a:p>
          <a:pPr>
            <a:defRPr sz="1000" b="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3.2854444508041897E-2"/>
          <c:y val="9.4576601768480081E-2"/>
          <c:w val="0.8692404556121579"/>
          <c:h val="0.8388533374247797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rgbClr val="00B050"/>
              </a:solidFill>
            </a:ln>
          </c:spPr>
          <c:invertIfNegative val="0"/>
          <c:cat>
            <c:strRef>
              <c:f>BW!$A$12:$A$19</c:f>
              <c:strCache>
                <c:ptCount val="8"/>
                <c:pt idx="0">
                  <c:v>#9</c:v>
                </c:pt>
                <c:pt idx="1">
                  <c:v>#10</c:v>
                </c:pt>
                <c:pt idx="2">
                  <c:v>#11</c:v>
                </c:pt>
                <c:pt idx="3">
                  <c:v>#12</c:v>
                </c:pt>
                <c:pt idx="4">
                  <c:v>#13</c:v>
                </c:pt>
                <c:pt idx="5">
                  <c:v>#14</c:v>
                </c:pt>
                <c:pt idx="6">
                  <c:v>#15</c:v>
                </c:pt>
                <c:pt idx="7">
                  <c:v>#16</c:v>
                </c:pt>
              </c:strCache>
            </c:strRef>
          </c:cat>
          <c:val>
            <c:numRef>
              <c:f>BW!$B$12:$B$19</c:f>
              <c:numCache>
                <c:formatCode>General</c:formatCode>
                <c:ptCount val="8"/>
                <c:pt idx="0">
                  <c:v>3.8</c:v>
                </c:pt>
                <c:pt idx="1">
                  <c:v>3.72</c:v>
                </c:pt>
                <c:pt idx="2">
                  <c:v>2.2200000000000002</c:v>
                </c:pt>
                <c:pt idx="3">
                  <c:v>2.08</c:v>
                </c:pt>
                <c:pt idx="4">
                  <c:v>2.14</c:v>
                </c:pt>
                <c:pt idx="5">
                  <c:v>4.84</c:v>
                </c:pt>
                <c:pt idx="6">
                  <c:v>2.4</c:v>
                </c:pt>
                <c:pt idx="7">
                  <c:v>2.3199999999999998</c:v>
                </c:pt>
              </c:numCache>
            </c:numRef>
          </c:val>
        </c:ser>
        <c:ser>
          <c:idx val="1"/>
          <c:order val="1"/>
          <c:spPr>
            <a:solidFill>
              <a:schemeClr val="accent3">
                <a:lumMod val="40000"/>
                <a:lumOff val="60000"/>
              </a:schemeClr>
            </a:solidFill>
            <a:ln>
              <a:solidFill>
                <a:srgbClr val="00B050"/>
              </a:solidFill>
            </a:ln>
          </c:spPr>
          <c:invertIfNegative val="0"/>
          <c:cat>
            <c:strRef>
              <c:f>BW!$A$12:$A$19</c:f>
              <c:strCache>
                <c:ptCount val="8"/>
                <c:pt idx="0">
                  <c:v>#9</c:v>
                </c:pt>
                <c:pt idx="1">
                  <c:v>#10</c:v>
                </c:pt>
                <c:pt idx="2">
                  <c:v>#11</c:v>
                </c:pt>
                <c:pt idx="3">
                  <c:v>#12</c:v>
                </c:pt>
                <c:pt idx="4">
                  <c:v>#13</c:v>
                </c:pt>
                <c:pt idx="5">
                  <c:v>#14</c:v>
                </c:pt>
                <c:pt idx="6">
                  <c:v>#15</c:v>
                </c:pt>
                <c:pt idx="7">
                  <c:v>#16</c:v>
                </c:pt>
              </c:strCache>
            </c:strRef>
          </c:cat>
          <c:val>
            <c:numRef>
              <c:f>BW!$C$12:$C$19</c:f>
              <c:numCache>
                <c:formatCode>General</c:formatCode>
                <c:ptCount val="8"/>
                <c:pt idx="0">
                  <c:v>8.32</c:v>
                </c:pt>
                <c:pt idx="1">
                  <c:v>8.16</c:v>
                </c:pt>
                <c:pt idx="2">
                  <c:v>2.2200000000000002</c:v>
                </c:pt>
                <c:pt idx="3">
                  <c:v>2.36</c:v>
                </c:pt>
                <c:pt idx="4">
                  <c:v>2.42</c:v>
                </c:pt>
                <c:pt idx="5">
                  <c:v>7.38</c:v>
                </c:pt>
                <c:pt idx="6">
                  <c:v>3.9</c:v>
                </c:pt>
                <c:pt idx="7">
                  <c:v>6.08</c:v>
                </c:pt>
              </c:numCache>
            </c:numRef>
          </c:val>
        </c:ser>
        <c:ser>
          <c:idx val="2"/>
          <c:order val="2"/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rgbClr val="00B050"/>
              </a:solidFill>
            </a:ln>
          </c:spPr>
          <c:invertIfNegative val="0"/>
          <c:cat>
            <c:strRef>
              <c:f>BW!$A$12:$A$19</c:f>
              <c:strCache>
                <c:ptCount val="8"/>
                <c:pt idx="0">
                  <c:v>#9</c:v>
                </c:pt>
                <c:pt idx="1">
                  <c:v>#10</c:v>
                </c:pt>
                <c:pt idx="2">
                  <c:v>#11</c:v>
                </c:pt>
                <c:pt idx="3">
                  <c:v>#12</c:v>
                </c:pt>
                <c:pt idx="4">
                  <c:v>#13</c:v>
                </c:pt>
                <c:pt idx="5">
                  <c:v>#14</c:v>
                </c:pt>
                <c:pt idx="6">
                  <c:v>#15</c:v>
                </c:pt>
                <c:pt idx="7">
                  <c:v>#16</c:v>
                </c:pt>
              </c:strCache>
            </c:strRef>
          </c:cat>
          <c:val>
            <c:numRef>
              <c:f>BW!$D$12:$D$19</c:f>
              <c:numCache>
                <c:formatCode>General</c:formatCode>
                <c:ptCount val="8"/>
                <c:pt idx="0">
                  <c:v>12.4</c:v>
                </c:pt>
                <c:pt idx="1">
                  <c:v>11.86</c:v>
                </c:pt>
                <c:pt idx="2">
                  <c:v>2.2000000000000002</c:v>
                </c:pt>
                <c:pt idx="3">
                  <c:v>3.52</c:v>
                </c:pt>
                <c:pt idx="4">
                  <c:v>1.02</c:v>
                </c:pt>
                <c:pt idx="5">
                  <c:v>9.42</c:v>
                </c:pt>
                <c:pt idx="6">
                  <c:v>3.42</c:v>
                </c:pt>
                <c:pt idx="7">
                  <c:v>8.6199999999999992</c:v>
                </c:pt>
              </c:numCache>
            </c:numRef>
          </c:val>
        </c:ser>
        <c:ser>
          <c:idx val="3"/>
          <c:order val="3"/>
          <c:spPr>
            <a:solidFill>
              <a:srgbClr val="579D1C"/>
            </a:solidFill>
            <a:ln>
              <a:solidFill>
                <a:srgbClr val="00B050"/>
              </a:solidFill>
            </a:ln>
          </c:spPr>
          <c:invertIfNegative val="0"/>
          <c:cat>
            <c:strRef>
              <c:f>BW!$A$12:$A$19</c:f>
              <c:strCache>
                <c:ptCount val="8"/>
                <c:pt idx="0">
                  <c:v>#9</c:v>
                </c:pt>
                <c:pt idx="1">
                  <c:v>#10</c:v>
                </c:pt>
                <c:pt idx="2">
                  <c:v>#11</c:v>
                </c:pt>
                <c:pt idx="3">
                  <c:v>#12</c:v>
                </c:pt>
                <c:pt idx="4">
                  <c:v>#13</c:v>
                </c:pt>
                <c:pt idx="5">
                  <c:v>#14</c:v>
                </c:pt>
                <c:pt idx="6">
                  <c:v>#15</c:v>
                </c:pt>
                <c:pt idx="7">
                  <c:v>#16</c:v>
                </c:pt>
              </c:strCache>
            </c:strRef>
          </c:cat>
          <c:val>
            <c:numRef>
              <c:f>BW!$E$12:$E$19</c:f>
              <c:numCache>
                <c:formatCode>General</c:formatCode>
                <c:ptCount val="8"/>
                <c:pt idx="0">
                  <c:v>13.24</c:v>
                </c:pt>
                <c:pt idx="1">
                  <c:v>13.18</c:v>
                </c:pt>
                <c:pt idx="2">
                  <c:v>2.2000000000000002</c:v>
                </c:pt>
                <c:pt idx="3">
                  <c:v>3.74</c:v>
                </c:pt>
                <c:pt idx="4">
                  <c:v>0.98</c:v>
                </c:pt>
                <c:pt idx="5">
                  <c:v>10.14</c:v>
                </c:pt>
                <c:pt idx="6">
                  <c:v>8.9</c:v>
                </c:pt>
                <c:pt idx="7">
                  <c:v>8.6199999999999992</c:v>
                </c:pt>
              </c:numCache>
            </c:numRef>
          </c:val>
        </c:ser>
        <c:ser>
          <c:idx val="4"/>
          <c:order val="4"/>
          <c:spPr>
            <a:solidFill>
              <a:schemeClr val="accent2">
                <a:lumMod val="40000"/>
                <a:lumOff val="60000"/>
              </a:schemeClr>
            </a:solidFill>
            <a:ln>
              <a:solidFill>
                <a:srgbClr val="C00000"/>
              </a:solidFill>
            </a:ln>
          </c:spPr>
          <c:invertIfNegative val="0"/>
          <c:cat>
            <c:strRef>
              <c:f>BW!$A$12:$A$19</c:f>
              <c:strCache>
                <c:ptCount val="8"/>
                <c:pt idx="0">
                  <c:v>#9</c:v>
                </c:pt>
                <c:pt idx="1">
                  <c:v>#10</c:v>
                </c:pt>
                <c:pt idx="2">
                  <c:v>#11</c:v>
                </c:pt>
                <c:pt idx="3">
                  <c:v>#12</c:v>
                </c:pt>
                <c:pt idx="4">
                  <c:v>#13</c:v>
                </c:pt>
                <c:pt idx="5">
                  <c:v>#14</c:v>
                </c:pt>
                <c:pt idx="6">
                  <c:v>#15</c:v>
                </c:pt>
                <c:pt idx="7">
                  <c:v>#16</c:v>
                </c:pt>
              </c:strCache>
            </c:strRef>
          </c:cat>
          <c:val>
            <c:numRef>
              <c:f>BW!$F$12:$F$19</c:f>
              <c:numCache>
                <c:formatCode>General</c:formatCode>
                <c:ptCount val="8"/>
                <c:pt idx="0">
                  <c:v>5.6</c:v>
                </c:pt>
                <c:pt idx="1">
                  <c:v>8.24</c:v>
                </c:pt>
                <c:pt idx="2">
                  <c:v>3.82</c:v>
                </c:pt>
                <c:pt idx="3">
                  <c:v>3.2</c:v>
                </c:pt>
                <c:pt idx="4">
                  <c:v>2.42</c:v>
                </c:pt>
                <c:pt idx="5">
                  <c:v>9.6</c:v>
                </c:pt>
                <c:pt idx="6">
                  <c:v>3.32</c:v>
                </c:pt>
                <c:pt idx="7">
                  <c:v>6.54</c:v>
                </c:pt>
              </c:numCache>
            </c:numRef>
          </c:val>
        </c:ser>
        <c:ser>
          <c:idx val="5"/>
          <c:order val="5"/>
          <c:spPr>
            <a:solidFill>
              <a:srgbClr val="FF0000"/>
            </a:solidFill>
            <a:ln>
              <a:solidFill>
                <a:srgbClr val="C00000"/>
              </a:solidFill>
            </a:ln>
          </c:spPr>
          <c:invertIfNegative val="0"/>
          <c:cat>
            <c:strRef>
              <c:f>BW!$A$12:$A$19</c:f>
              <c:strCache>
                <c:ptCount val="8"/>
                <c:pt idx="0">
                  <c:v>#9</c:v>
                </c:pt>
                <c:pt idx="1">
                  <c:v>#10</c:v>
                </c:pt>
                <c:pt idx="2">
                  <c:v>#11</c:v>
                </c:pt>
                <c:pt idx="3">
                  <c:v>#12</c:v>
                </c:pt>
                <c:pt idx="4">
                  <c:v>#13</c:v>
                </c:pt>
                <c:pt idx="5">
                  <c:v>#14</c:v>
                </c:pt>
                <c:pt idx="6">
                  <c:v>#15</c:v>
                </c:pt>
                <c:pt idx="7">
                  <c:v>#16</c:v>
                </c:pt>
              </c:strCache>
            </c:strRef>
          </c:cat>
          <c:val>
            <c:numRef>
              <c:f>BW!$G$12:$G$19</c:f>
              <c:numCache>
                <c:formatCode>General</c:formatCode>
                <c:ptCount val="8"/>
                <c:pt idx="0">
                  <c:v>1.7</c:v>
                </c:pt>
                <c:pt idx="1">
                  <c:v>17.22</c:v>
                </c:pt>
                <c:pt idx="2">
                  <c:v>3.82</c:v>
                </c:pt>
                <c:pt idx="3">
                  <c:v>5.3</c:v>
                </c:pt>
                <c:pt idx="4">
                  <c:v>5.12</c:v>
                </c:pt>
                <c:pt idx="5">
                  <c:v>11.9</c:v>
                </c:pt>
                <c:pt idx="6">
                  <c:v>2.46</c:v>
                </c:pt>
                <c:pt idx="7">
                  <c:v>19.7</c:v>
                </c:pt>
              </c:numCache>
            </c:numRef>
          </c:val>
        </c:ser>
        <c:ser>
          <c:idx val="6"/>
          <c:order val="6"/>
          <c:spPr>
            <a:solidFill>
              <a:srgbClr val="C00000"/>
            </a:solidFill>
            <a:ln>
              <a:solidFill>
                <a:srgbClr val="C00000"/>
              </a:solidFill>
            </a:ln>
          </c:spPr>
          <c:invertIfNegative val="0"/>
          <c:cat>
            <c:strRef>
              <c:f>BW!$A$12:$A$19</c:f>
              <c:strCache>
                <c:ptCount val="8"/>
                <c:pt idx="0">
                  <c:v>#9</c:v>
                </c:pt>
                <c:pt idx="1">
                  <c:v>#10</c:v>
                </c:pt>
                <c:pt idx="2">
                  <c:v>#11</c:v>
                </c:pt>
                <c:pt idx="3">
                  <c:v>#12</c:v>
                </c:pt>
                <c:pt idx="4">
                  <c:v>#13</c:v>
                </c:pt>
                <c:pt idx="5">
                  <c:v>#14</c:v>
                </c:pt>
                <c:pt idx="6">
                  <c:v>#15</c:v>
                </c:pt>
                <c:pt idx="7">
                  <c:v>#16</c:v>
                </c:pt>
              </c:strCache>
            </c:strRef>
          </c:cat>
          <c:val>
            <c:numRef>
              <c:f>BW!$H$12:$H$19</c:f>
              <c:numCache>
                <c:formatCode>General</c:formatCode>
                <c:ptCount val="8"/>
                <c:pt idx="0">
                  <c:v>18.38</c:v>
                </c:pt>
                <c:pt idx="1">
                  <c:v>19.36</c:v>
                </c:pt>
                <c:pt idx="2">
                  <c:v>3.9</c:v>
                </c:pt>
                <c:pt idx="3">
                  <c:v>6.44</c:v>
                </c:pt>
                <c:pt idx="4">
                  <c:v>7.18</c:v>
                </c:pt>
                <c:pt idx="5">
                  <c:v>15.9</c:v>
                </c:pt>
                <c:pt idx="6">
                  <c:v>4.34</c:v>
                </c:pt>
                <c:pt idx="7">
                  <c:v>27.7</c:v>
                </c:pt>
              </c:numCache>
            </c:numRef>
          </c:val>
        </c:ser>
        <c:ser>
          <c:idx val="7"/>
          <c:order val="7"/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tx2"/>
              </a:solidFill>
            </a:ln>
          </c:spPr>
          <c:invertIfNegative val="0"/>
          <c:cat>
            <c:strRef>
              <c:f>BW!$A$12:$A$19</c:f>
              <c:strCache>
                <c:ptCount val="8"/>
                <c:pt idx="0">
                  <c:v>#9</c:v>
                </c:pt>
                <c:pt idx="1">
                  <c:v>#10</c:v>
                </c:pt>
                <c:pt idx="2">
                  <c:v>#11</c:v>
                </c:pt>
                <c:pt idx="3">
                  <c:v>#12</c:v>
                </c:pt>
                <c:pt idx="4">
                  <c:v>#13</c:v>
                </c:pt>
                <c:pt idx="5">
                  <c:v>#14</c:v>
                </c:pt>
                <c:pt idx="6">
                  <c:v>#15</c:v>
                </c:pt>
                <c:pt idx="7">
                  <c:v>#16</c:v>
                </c:pt>
              </c:strCache>
            </c:strRef>
          </c:cat>
          <c:val>
            <c:numRef>
              <c:f>BW!$J$12:$J$19</c:f>
              <c:numCache>
                <c:formatCode>General</c:formatCode>
                <c:ptCount val="8"/>
                <c:pt idx="0">
                  <c:v>15.8</c:v>
                </c:pt>
                <c:pt idx="1">
                  <c:v>15.3</c:v>
                </c:pt>
                <c:pt idx="2">
                  <c:v>2.76</c:v>
                </c:pt>
                <c:pt idx="3">
                  <c:v>1.1599999999999999</c:v>
                </c:pt>
                <c:pt idx="4">
                  <c:v>6.74</c:v>
                </c:pt>
                <c:pt idx="5">
                  <c:v>21.62</c:v>
                </c:pt>
                <c:pt idx="6">
                  <c:v>7.38</c:v>
                </c:pt>
                <c:pt idx="7">
                  <c:v>25.4</c:v>
                </c:pt>
              </c:numCache>
            </c:numRef>
          </c:val>
        </c:ser>
        <c:ser>
          <c:idx val="8"/>
          <c:order val="8"/>
          <c:spPr>
            <a:solidFill>
              <a:schemeClr val="accent1"/>
            </a:solidFill>
            <a:ln>
              <a:solidFill>
                <a:schemeClr val="tx2"/>
              </a:solidFill>
            </a:ln>
          </c:spPr>
          <c:invertIfNegative val="0"/>
          <c:cat>
            <c:strRef>
              <c:f>BW!$A$12:$A$19</c:f>
              <c:strCache>
                <c:ptCount val="8"/>
                <c:pt idx="0">
                  <c:v>#9</c:v>
                </c:pt>
                <c:pt idx="1">
                  <c:v>#10</c:v>
                </c:pt>
                <c:pt idx="2">
                  <c:v>#11</c:v>
                </c:pt>
                <c:pt idx="3">
                  <c:v>#12</c:v>
                </c:pt>
                <c:pt idx="4">
                  <c:v>#13</c:v>
                </c:pt>
                <c:pt idx="5">
                  <c:v>#14</c:v>
                </c:pt>
                <c:pt idx="6">
                  <c:v>#15</c:v>
                </c:pt>
                <c:pt idx="7">
                  <c:v>#16</c:v>
                </c:pt>
              </c:strCache>
            </c:strRef>
          </c:cat>
          <c:val>
            <c:numRef>
              <c:f>BW!$K$12:$K$19</c:f>
              <c:numCache>
                <c:formatCode>General</c:formatCode>
                <c:ptCount val="8"/>
                <c:pt idx="0">
                  <c:v>21.94</c:v>
                </c:pt>
                <c:pt idx="1">
                  <c:v>19.98</c:v>
                </c:pt>
                <c:pt idx="2">
                  <c:v>2.76</c:v>
                </c:pt>
                <c:pt idx="3">
                  <c:v>11.4</c:v>
                </c:pt>
                <c:pt idx="4">
                  <c:v>16.84</c:v>
                </c:pt>
                <c:pt idx="5">
                  <c:v>29.2</c:v>
                </c:pt>
                <c:pt idx="6">
                  <c:v>1.38</c:v>
                </c:pt>
                <c:pt idx="7">
                  <c:v>37.159999999999997</c:v>
                </c:pt>
              </c:numCache>
            </c:numRef>
          </c:val>
        </c:ser>
        <c:ser>
          <c:idx val="9"/>
          <c:order val="9"/>
          <c:spPr>
            <a:solidFill>
              <a:schemeClr val="tx1"/>
            </a:solidFill>
          </c:spPr>
          <c:invertIfNegative val="0"/>
          <c:cat>
            <c:strRef>
              <c:f>BW!$A$12:$A$19</c:f>
              <c:strCache>
                <c:ptCount val="8"/>
                <c:pt idx="0">
                  <c:v>#9</c:v>
                </c:pt>
                <c:pt idx="1">
                  <c:v>#10</c:v>
                </c:pt>
                <c:pt idx="2">
                  <c:v>#11</c:v>
                </c:pt>
                <c:pt idx="3">
                  <c:v>#12</c:v>
                </c:pt>
                <c:pt idx="4">
                  <c:v>#13</c:v>
                </c:pt>
                <c:pt idx="5">
                  <c:v>#14</c:v>
                </c:pt>
                <c:pt idx="6">
                  <c:v>#15</c:v>
                </c:pt>
                <c:pt idx="7">
                  <c:v>#16</c:v>
                </c:pt>
              </c:strCache>
            </c:strRef>
          </c:cat>
          <c:val>
            <c:numRef>
              <c:f>BW!$N$12:$N$19</c:f>
              <c:numCache>
                <c:formatCode>General</c:formatCode>
                <c:ptCount val="8"/>
                <c:pt idx="0">
                  <c:v>18.739999999999998</c:v>
                </c:pt>
                <c:pt idx="1">
                  <c:v>16.68</c:v>
                </c:pt>
                <c:pt idx="2">
                  <c:v>20.86</c:v>
                </c:pt>
                <c:pt idx="3">
                  <c:v>18.04</c:v>
                </c:pt>
                <c:pt idx="4">
                  <c:v>23.26</c:v>
                </c:pt>
                <c:pt idx="5">
                  <c:v>49.36</c:v>
                </c:pt>
                <c:pt idx="6">
                  <c:v>20.96</c:v>
                </c:pt>
                <c:pt idx="7">
                  <c:v>34.520000000000003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914752"/>
        <c:axId val="87912832"/>
      </c:barChart>
      <c:valAx>
        <c:axId val="87912832"/>
        <c:scaling>
          <c:orientation val="minMax"/>
          <c:max val="50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L1-L2 Bandwidth (GB/s)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en-US"/>
          </a:p>
        </c:txPr>
        <c:crossAx val="87914752"/>
        <c:crosses val="autoZero"/>
        <c:crossBetween val="between"/>
        <c:majorUnit val="10"/>
      </c:valAx>
      <c:catAx>
        <c:axId val="87914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Benchmarks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en-US"/>
          </a:p>
        </c:txPr>
        <c:crossAx val="87912832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c=64</c:v>
          </c:tx>
          <c:spPr>
            <a:ln w="28575">
              <a:solidFill>
                <a:schemeClr val="tx1"/>
              </a:solidFill>
            </a:ln>
          </c:spPr>
          <c:marker>
            <c:symbol val="plus"/>
            <c:size val="7"/>
            <c:spPr>
              <a:solidFill>
                <a:schemeClr val="tx1"/>
              </a:solidFill>
              <a:ln>
                <a:solidFill>
                  <a:schemeClr val="bg1"/>
                </a:solidFill>
              </a:ln>
            </c:spPr>
          </c:marker>
          <c:xVal>
            <c:numRef>
              <c:f>BW!$N$30:$Q$30</c:f>
              <c:numCache>
                <c:formatCode>General</c:formatCode>
                <c:ptCount val="4"/>
                <c:pt idx="0">
                  <c:v>64</c:v>
                </c:pt>
                <c:pt idx="1">
                  <c:v>256</c:v>
                </c:pt>
                <c:pt idx="2">
                  <c:v>1024</c:v>
                </c:pt>
                <c:pt idx="3">
                  <c:v>4096</c:v>
                </c:pt>
              </c:numCache>
            </c:numRef>
          </c:xVal>
          <c:yVal>
            <c:numRef>
              <c:f>BW!$N$28:$Q$28</c:f>
              <c:numCache>
                <c:formatCode>0.00</c:formatCode>
                <c:ptCount val="4"/>
                <c:pt idx="0">
                  <c:v>20.028749999999999</c:v>
                </c:pt>
                <c:pt idx="1">
                  <c:v>15.077500000000001</c:v>
                </c:pt>
                <c:pt idx="2">
                  <c:v>13.938750000000001</c:v>
                </c:pt>
                <c:pt idx="3">
                  <c:v>7.0162499999999994</c:v>
                </c:pt>
              </c:numCache>
            </c:numRef>
          </c:yVal>
          <c:smooth val="0"/>
        </c:ser>
        <c:ser>
          <c:idx val="1"/>
          <c:order val="1"/>
          <c:tx>
            <c:v>c=16</c:v>
          </c:tx>
          <c:spPr>
            <a:ln w="28575">
              <a:solidFill>
                <a:schemeClr val="accent1"/>
              </a:solidFill>
            </a:ln>
          </c:spPr>
          <c:marker>
            <c:symbol val="triangle"/>
            <c:size val="7"/>
            <c:spPr>
              <a:solidFill>
                <a:schemeClr val="accent1"/>
              </a:solidFill>
              <a:ln>
                <a:solidFill>
                  <a:schemeClr val="tx2"/>
                </a:solidFill>
              </a:ln>
            </c:spPr>
          </c:marker>
          <c:xVal>
            <c:numRef>
              <c:f>BW!$J$30:$M$30</c:f>
              <c:numCache>
                <c:formatCode>General</c:formatCode>
                <c:ptCount val="4"/>
                <c:pt idx="0">
                  <c:v>16</c:v>
                </c:pt>
                <c:pt idx="1">
                  <c:v>64</c:v>
                </c:pt>
                <c:pt idx="2">
                  <c:v>256</c:v>
                </c:pt>
                <c:pt idx="3">
                  <c:v>1024</c:v>
                </c:pt>
              </c:numCache>
            </c:numRef>
          </c:xVal>
          <c:yVal>
            <c:numRef>
              <c:f>BW!$J$28:$M$28</c:f>
              <c:numCache>
                <c:formatCode>0.00</c:formatCode>
                <c:ptCount val="4"/>
                <c:pt idx="0">
                  <c:v>11.826250000000002</c:v>
                </c:pt>
                <c:pt idx="1">
                  <c:v>13.317499999999999</c:v>
                </c:pt>
                <c:pt idx="2">
                  <c:v>15.435000000000002</c:v>
                </c:pt>
                <c:pt idx="3">
                  <c:v>10.0875</c:v>
                </c:pt>
              </c:numCache>
            </c:numRef>
          </c:yVal>
          <c:smooth val="0"/>
        </c:ser>
        <c:ser>
          <c:idx val="2"/>
          <c:order val="2"/>
          <c:tx>
            <c:v>c=4</c:v>
          </c:tx>
          <c:spPr>
            <a:ln w="28575">
              <a:solidFill>
                <a:srgbClr val="C0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BW!$F$30:$I$30</c:f>
              <c:numCache>
                <c:formatCode>General</c:formatCode>
                <c:ptCount val="4"/>
                <c:pt idx="0">
                  <c:v>4</c:v>
                </c:pt>
                <c:pt idx="1">
                  <c:v>16</c:v>
                </c:pt>
                <c:pt idx="2">
                  <c:v>64</c:v>
                </c:pt>
                <c:pt idx="3">
                  <c:v>256</c:v>
                </c:pt>
              </c:numCache>
            </c:numRef>
          </c:xVal>
          <c:yVal>
            <c:numRef>
              <c:f>BW!$F$28:$I$28</c:f>
              <c:numCache>
                <c:formatCode>0.00</c:formatCode>
                <c:ptCount val="4"/>
                <c:pt idx="0">
                  <c:v>5.7725</c:v>
                </c:pt>
                <c:pt idx="1">
                  <c:v>8.3925000000000001</c:v>
                </c:pt>
                <c:pt idx="2">
                  <c:v>10.973749999999999</c:v>
                </c:pt>
                <c:pt idx="3">
                  <c:v>9.3062500000000004</c:v>
                </c:pt>
              </c:numCache>
            </c:numRef>
          </c:yVal>
          <c:smooth val="0"/>
        </c:ser>
        <c:ser>
          <c:idx val="3"/>
          <c:order val="3"/>
          <c:tx>
            <c:v>c=1</c:v>
          </c:tx>
          <c:spPr>
            <a:ln>
              <a:solidFill>
                <a:srgbClr val="00B050"/>
              </a:solidFill>
            </a:ln>
          </c:spPr>
          <c:marker>
            <c:symbol val="diamond"/>
            <c:size val="7"/>
            <c:spPr>
              <a:solidFill>
                <a:schemeClr val="accent3"/>
              </a:solidFill>
              <a:ln>
                <a:solidFill>
                  <a:srgbClr val="00B050"/>
                </a:solidFill>
              </a:ln>
            </c:spPr>
          </c:marker>
          <c:xVal>
            <c:numRef>
              <c:f>BW!$B$30:$E$30</c:f>
              <c:numCache>
                <c:formatCode>General</c:formatCode>
                <c:ptCount val="4"/>
                <c:pt idx="0">
                  <c:v>1</c:v>
                </c:pt>
                <c:pt idx="1">
                  <c:v>4</c:v>
                </c:pt>
                <c:pt idx="2">
                  <c:v>16</c:v>
                </c:pt>
                <c:pt idx="3">
                  <c:v>64</c:v>
                </c:pt>
              </c:numCache>
            </c:numRef>
          </c:xVal>
          <c:yVal>
            <c:numRef>
              <c:f>BW!$B$28:$E$28</c:f>
              <c:numCache>
                <c:formatCode>0.00</c:formatCode>
                <c:ptCount val="4"/>
                <c:pt idx="0">
                  <c:v>3.7162499999999996</c:v>
                </c:pt>
                <c:pt idx="1">
                  <c:v>5.2612500000000004</c:v>
                </c:pt>
                <c:pt idx="2">
                  <c:v>6.0925000000000002</c:v>
                </c:pt>
                <c:pt idx="3">
                  <c:v>6.1775000000000011</c:v>
                </c:pt>
              </c:numCache>
            </c:numRef>
          </c:yVal>
          <c:smooth val="0"/>
        </c:ser>
        <c:ser>
          <c:idx val="4"/>
          <c:order val="4"/>
          <c:tx>
            <c:v>64 threads</c:v>
          </c:tx>
          <c:spPr>
            <a:ln w="12700"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xVal>
            <c:numLit>
              <c:formatCode>General</c:formatCode>
              <c:ptCount val="2"/>
              <c:pt idx="0">
                <c:v>64</c:v>
              </c:pt>
              <c:pt idx="1">
                <c:v>64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20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993856"/>
        <c:axId val="97995776"/>
      </c:scatterChart>
      <c:valAx>
        <c:axId val="97993856"/>
        <c:scaling>
          <c:orientation val="minMax"/>
          <c:max val="4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Total #threads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97995776"/>
        <c:crosses val="autoZero"/>
        <c:crossBetween val="midCat"/>
      </c:valAx>
      <c:valAx>
        <c:axId val="979957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Avg L1-L2 Bandwidht [BG/s]</a:t>
                </a:r>
              </a:p>
            </c:rich>
          </c:tx>
          <c:layout>
            <c:manualLayout>
              <c:xMode val="edge"/>
              <c:yMode val="edge"/>
              <c:x val="3.8138138138138137E-3"/>
              <c:y val="0.18119380587484035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crossAx val="97993856"/>
        <c:crosses val="autoZero"/>
        <c:crossBetween val="midCat"/>
      </c:valAx>
    </c:plotArea>
    <c:legend>
      <c:legendPos val="r"/>
      <c:legendEntry>
        <c:idx val="4"/>
        <c:delete val="1"/>
      </c:legendEntry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3"/>
          <c:order val="0"/>
          <c:tx>
            <c:v>c=64</c:v>
          </c:tx>
          <c:spPr>
            <a:ln>
              <a:solidFill>
                <a:schemeClr val="tx1"/>
              </a:solidFill>
            </a:ln>
          </c:spPr>
          <c:marker>
            <c:symbol val="plus"/>
            <c:size val="7"/>
            <c:spPr>
              <a:solidFill>
                <a:schemeClr val="tx1"/>
              </a:solidFill>
              <a:ln>
                <a:solidFill>
                  <a:schemeClr val="bg1"/>
                </a:solidFill>
              </a:ln>
            </c:spPr>
          </c:marker>
          <c:xVal>
            <c:numRef>
              <c:f>BW!$N$30:$Q$30</c:f>
              <c:numCache>
                <c:formatCode>General</c:formatCode>
                <c:ptCount val="4"/>
                <c:pt idx="0">
                  <c:v>64</c:v>
                </c:pt>
                <c:pt idx="1">
                  <c:v>256</c:v>
                </c:pt>
                <c:pt idx="2">
                  <c:v>1024</c:v>
                </c:pt>
                <c:pt idx="3">
                  <c:v>4096</c:v>
                </c:pt>
              </c:numCache>
            </c:numRef>
          </c:xVal>
          <c:yVal>
            <c:numRef>
              <c:f>BW!$N$29:$Q$29</c:f>
              <c:numCache>
                <c:formatCode>General</c:formatCode>
                <c:ptCount val="4"/>
                <c:pt idx="0">
                  <c:v>49.36</c:v>
                </c:pt>
                <c:pt idx="1">
                  <c:v>39.96</c:v>
                </c:pt>
                <c:pt idx="2">
                  <c:v>28.34</c:v>
                </c:pt>
                <c:pt idx="3">
                  <c:v>21.56</c:v>
                </c:pt>
              </c:numCache>
            </c:numRef>
          </c:yVal>
          <c:smooth val="0"/>
        </c:ser>
        <c:ser>
          <c:idx val="4"/>
          <c:order val="1"/>
          <c:tx>
            <c:v>c=16</c:v>
          </c:tx>
          <c:spPr>
            <a:ln>
              <a:solidFill>
                <a:schemeClr val="tx2"/>
              </a:solidFill>
            </a:ln>
          </c:spPr>
          <c:marker>
            <c:symbol val="triangle"/>
            <c:size val="7"/>
            <c:spPr>
              <a:solidFill>
                <a:schemeClr val="accent1"/>
              </a:solidFill>
              <a:ln>
                <a:solidFill>
                  <a:schemeClr val="tx2"/>
                </a:solidFill>
              </a:ln>
            </c:spPr>
          </c:marker>
          <c:xVal>
            <c:numRef>
              <c:f>BW!$J$30:$M$30</c:f>
              <c:numCache>
                <c:formatCode>General</c:formatCode>
                <c:ptCount val="4"/>
                <c:pt idx="0">
                  <c:v>16</c:v>
                </c:pt>
                <c:pt idx="1">
                  <c:v>64</c:v>
                </c:pt>
                <c:pt idx="2">
                  <c:v>256</c:v>
                </c:pt>
                <c:pt idx="3">
                  <c:v>1024</c:v>
                </c:pt>
              </c:numCache>
            </c:numRef>
          </c:xVal>
          <c:yVal>
            <c:numRef>
              <c:f>BW!$J$29:$M$29</c:f>
              <c:numCache>
                <c:formatCode>General</c:formatCode>
                <c:ptCount val="4"/>
                <c:pt idx="0">
                  <c:v>33.340000000000003</c:v>
                </c:pt>
                <c:pt idx="1">
                  <c:v>37.159999999999997</c:v>
                </c:pt>
                <c:pt idx="2">
                  <c:v>30.22</c:v>
                </c:pt>
                <c:pt idx="3">
                  <c:v>25.56</c:v>
                </c:pt>
              </c:numCache>
            </c:numRef>
          </c:yVal>
          <c:smooth val="0"/>
        </c:ser>
        <c:ser>
          <c:idx val="5"/>
          <c:order val="2"/>
          <c:tx>
            <c:v>c=4</c:v>
          </c:tx>
          <c:spPr>
            <a:ln>
              <a:solidFill>
                <a:schemeClr val="tx2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BW!$F$30:$I$30</c:f>
              <c:numCache>
                <c:formatCode>General</c:formatCode>
                <c:ptCount val="4"/>
                <c:pt idx="0">
                  <c:v>4</c:v>
                </c:pt>
                <c:pt idx="1">
                  <c:v>16</c:v>
                </c:pt>
                <c:pt idx="2">
                  <c:v>64</c:v>
                </c:pt>
                <c:pt idx="3">
                  <c:v>256</c:v>
                </c:pt>
              </c:numCache>
            </c:numRef>
          </c:xVal>
          <c:yVal>
            <c:numRef>
              <c:f>BW!$F$29:$I$29</c:f>
              <c:numCache>
                <c:formatCode>General</c:formatCode>
                <c:ptCount val="4"/>
                <c:pt idx="0">
                  <c:v>13.72</c:v>
                </c:pt>
                <c:pt idx="1">
                  <c:v>22.94</c:v>
                </c:pt>
                <c:pt idx="2">
                  <c:v>27.7</c:v>
                </c:pt>
                <c:pt idx="3">
                  <c:v>27.7</c:v>
                </c:pt>
              </c:numCache>
            </c:numRef>
          </c:yVal>
          <c:smooth val="0"/>
        </c:ser>
        <c:ser>
          <c:idx val="0"/>
          <c:order val="3"/>
          <c:tx>
            <c:v>c=1</c:v>
          </c:tx>
          <c:spPr>
            <a:ln>
              <a:solidFill>
                <a:srgbClr val="00B050"/>
              </a:solidFill>
            </a:ln>
          </c:spPr>
          <c:marker>
            <c:symbol val="diamond"/>
            <c:size val="7"/>
            <c:spPr>
              <a:solidFill>
                <a:schemeClr val="accent3"/>
              </a:solidFill>
              <a:ln>
                <a:solidFill>
                  <a:srgbClr val="00B050"/>
                </a:solidFill>
              </a:ln>
            </c:spPr>
          </c:marker>
          <c:xVal>
            <c:numRef>
              <c:f>BW!$B$30:$E$30</c:f>
              <c:numCache>
                <c:formatCode>General</c:formatCode>
                <c:ptCount val="4"/>
                <c:pt idx="0">
                  <c:v>1</c:v>
                </c:pt>
                <c:pt idx="1">
                  <c:v>4</c:v>
                </c:pt>
                <c:pt idx="2">
                  <c:v>16</c:v>
                </c:pt>
                <c:pt idx="3">
                  <c:v>64</c:v>
                </c:pt>
              </c:numCache>
            </c:numRef>
          </c:xVal>
          <c:yVal>
            <c:numRef>
              <c:f>BW!$B$29:$E$29</c:f>
              <c:numCache>
                <c:formatCode>General</c:formatCode>
                <c:ptCount val="4"/>
                <c:pt idx="0">
                  <c:v>8.5399999999999991</c:v>
                </c:pt>
                <c:pt idx="1">
                  <c:v>11.02</c:v>
                </c:pt>
                <c:pt idx="2">
                  <c:v>12.4</c:v>
                </c:pt>
                <c:pt idx="3">
                  <c:v>14.52</c:v>
                </c:pt>
              </c:numCache>
            </c:numRef>
          </c:yVal>
          <c:smooth val="0"/>
        </c:ser>
        <c:ser>
          <c:idx val="1"/>
          <c:order val="4"/>
          <c:tx>
            <c:v>64 threads</c:v>
          </c:tx>
          <c:spPr>
            <a:ln w="9525"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xVal>
            <c:numLit>
              <c:formatCode>General</c:formatCode>
              <c:ptCount val="2"/>
              <c:pt idx="0">
                <c:v>64</c:v>
              </c:pt>
              <c:pt idx="1">
                <c:v>64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60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830400"/>
        <c:axId val="99840768"/>
      </c:scatterChart>
      <c:valAx>
        <c:axId val="99830400"/>
        <c:scaling>
          <c:orientation val="minMax"/>
          <c:max val="4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Total #threads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99840768"/>
        <c:crosses val="autoZero"/>
        <c:crossBetween val="midCat"/>
      </c:valAx>
      <c:valAx>
        <c:axId val="99840768"/>
        <c:scaling>
          <c:orientation val="minMax"/>
          <c:max val="6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Max L1-L2 Bandwidht [BG/s]</a:t>
                </a:r>
              </a:p>
            </c:rich>
          </c:tx>
          <c:layout>
            <c:manualLayout>
              <c:xMode val="edge"/>
              <c:yMode val="edge"/>
              <c:x val="7.6196315908125846E-3"/>
              <c:y val="0.1691308423207675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99830400"/>
        <c:crosses val="autoZero"/>
        <c:crossBetween val="midCat"/>
      </c:valAx>
    </c:plotArea>
    <c:legend>
      <c:legendPos val="r"/>
      <c:legendEntry>
        <c:idx val="4"/>
        <c:delete val="1"/>
      </c:legendEntry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3.2854444508041897E-2"/>
          <c:y val="9.457660176848004E-2"/>
          <c:w val="0.86924045561215768"/>
          <c:h val="0.83885333742477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BW!$B$3</c:f>
              <c:strCache>
                <c:ptCount val="1"/>
                <c:pt idx="0">
                  <c:v>w1 c1</c:v>
                </c:pt>
              </c:strCache>
            </c:strRef>
          </c:tx>
          <c:spPr>
            <a:solidFill>
              <a:schemeClr val="bg1"/>
            </a:solidFill>
            <a:ln>
              <a:solidFill>
                <a:srgbClr val="00B050"/>
              </a:solidFill>
            </a:ln>
          </c:spPr>
          <c:invertIfNegative val="0"/>
          <c:cat>
            <c:strRef>
              <c:f>BW!$A$4:$A$19</c:f>
              <c:strCache>
                <c:ptCount val="16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  <c:pt idx="8">
                  <c:v>#9</c:v>
                </c:pt>
                <c:pt idx="9">
                  <c:v>#10</c:v>
                </c:pt>
                <c:pt idx="10">
                  <c:v>#11</c:v>
                </c:pt>
                <c:pt idx="11">
                  <c:v>#12</c:v>
                </c:pt>
                <c:pt idx="12">
                  <c:v>#13</c:v>
                </c:pt>
                <c:pt idx="13">
                  <c:v>#14</c:v>
                </c:pt>
                <c:pt idx="14">
                  <c:v>#15</c:v>
                </c:pt>
                <c:pt idx="15">
                  <c:v>#16</c:v>
                </c:pt>
              </c:strCache>
            </c:strRef>
          </c:cat>
          <c:val>
            <c:numRef>
              <c:f>BW!$B$4:$B$19</c:f>
              <c:numCache>
                <c:formatCode>General</c:formatCode>
                <c:ptCount val="16"/>
                <c:pt idx="0">
                  <c:v>2.78</c:v>
                </c:pt>
                <c:pt idx="1">
                  <c:v>2.64</c:v>
                </c:pt>
                <c:pt idx="2">
                  <c:v>3.2</c:v>
                </c:pt>
                <c:pt idx="3">
                  <c:v>2.4</c:v>
                </c:pt>
                <c:pt idx="4">
                  <c:v>3.24</c:v>
                </c:pt>
                <c:pt idx="5">
                  <c:v>6.72</c:v>
                </c:pt>
                <c:pt idx="6">
                  <c:v>8.5399999999999991</c:v>
                </c:pt>
                <c:pt idx="7">
                  <c:v>6.42</c:v>
                </c:pt>
                <c:pt idx="8">
                  <c:v>3.8</c:v>
                </c:pt>
                <c:pt idx="9">
                  <c:v>3.72</c:v>
                </c:pt>
                <c:pt idx="10">
                  <c:v>2.2200000000000002</c:v>
                </c:pt>
                <c:pt idx="11">
                  <c:v>2.08</c:v>
                </c:pt>
                <c:pt idx="12">
                  <c:v>2.14</c:v>
                </c:pt>
                <c:pt idx="13">
                  <c:v>4.84</c:v>
                </c:pt>
                <c:pt idx="14">
                  <c:v>2.4</c:v>
                </c:pt>
                <c:pt idx="15">
                  <c:v>2.3199999999999998</c:v>
                </c:pt>
              </c:numCache>
            </c:numRef>
          </c:val>
        </c:ser>
        <c:ser>
          <c:idx val="1"/>
          <c:order val="1"/>
          <c:tx>
            <c:strRef>
              <c:f>BW!$C$3</c:f>
              <c:strCache>
                <c:ptCount val="1"/>
                <c:pt idx="0">
                  <c:v>w4 c1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solidFill>
                <a:srgbClr val="00B050"/>
              </a:solidFill>
            </a:ln>
          </c:spPr>
          <c:invertIfNegative val="0"/>
          <c:cat>
            <c:strRef>
              <c:f>BW!$A$4:$A$19</c:f>
              <c:strCache>
                <c:ptCount val="16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  <c:pt idx="8">
                  <c:v>#9</c:v>
                </c:pt>
                <c:pt idx="9">
                  <c:v>#10</c:v>
                </c:pt>
                <c:pt idx="10">
                  <c:v>#11</c:v>
                </c:pt>
                <c:pt idx="11">
                  <c:v>#12</c:v>
                </c:pt>
                <c:pt idx="12">
                  <c:v>#13</c:v>
                </c:pt>
                <c:pt idx="13">
                  <c:v>#14</c:v>
                </c:pt>
                <c:pt idx="14">
                  <c:v>#15</c:v>
                </c:pt>
                <c:pt idx="15">
                  <c:v>#16</c:v>
                </c:pt>
              </c:strCache>
            </c:strRef>
          </c:cat>
          <c:val>
            <c:numRef>
              <c:f>BW!$C$4:$C$19</c:f>
              <c:numCache>
                <c:formatCode>General</c:formatCode>
                <c:ptCount val="16"/>
                <c:pt idx="0">
                  <c:v>3</c:v>
                </c:pt>
                <c:pt idx="1">
                  <c:v>3</c:v>
                </c:pt>
                <c:pt idx="2">
                  <c:v>2.9</c:v>
                </c:pt>
                <c:pt idx="3">
                  <c:v>2.2999999999999998</c:v>
                </c:pt>
                <c:pt idx="4">
                  <c:v>4.72</c:v>
                </c:pt>
                <c:pt idx="5">
                  <c:v>8.16</c:v>
                </c:pt>
                <c:pt idx="6">
                  <c:v>8.24</c:v>
                </c:pt>
                <c:pt idx="7">
                  <c:v>11.02</c:v>
                </c:pt>
                <c:pt idx="8">
                  <c:v>8.32</c:v>
                </c:pt>
                <c:pt idx="9">
                  <c:v>8.16</c:v>
                </c:pt>
                <c:pt idx="10">
                  <c:v>2.2200000000000002</c:v>
                </c:pt>
                <c:pt idx="11">
                  <c:v>2.36</c:v>
                </c:pt>
                <c:pt idx="12">
                  <c:v>2.42</c:v>
                </c:pt>
                <c:pt idx="13">
                  <c:v>7.38</c:v>
                </c:pt>
                <c:pt idx="14">
                  <c:v>3.9</c:v>
                </c:pt>
                <c:pt idx="15">
                  <c:v>6.08</c:v>
                </c:pt>
              </c:numCache>
            </c:numRef>
          </c:val>
        </c:ser>
        <c:ser>
          <c:idx val="2"/>
          <c:order val="2"/>
          <c:tx>
            <c:strRef>
              <c:f>BW!$D$3</c:f>
              <c:strCache>
                <c:ptCount val="1"/>
                <c:pt idx="0">
                  <c:v>w16 c1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rgbClr val="00B050"/>
              </a:solidFill>
            </a:ln>
          </c:spPr>
          <c:invertIfNegative val="0"/>
          <c:cat>
            <c:strRef>
              <c:f>BW!$A$4:$A$19</c:f>
              <c:strCache>
                <c:ptCount val="16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  <c:pt idx="8">
                  <c:v>#9</c:v>
                </c:pt>
                <c:pt idx="9">
                  <c:v>#10</c:v>
                </c:pt>
                <c:pt idx="10">
                  <c:v>#11</c:v>
                </c:pt>
                <c:pt idx="11">
                  <c:v>#12</c:v>
                </c:pt>
                <c:pt idx="12">
                  <c:v>#13</c:v>
                </c:pt>
                <c:pt idx="13">
                  <c:v>#14</c:v>
                </c:pt>
                <c:pt idx="14">
                  <c:v>#15</c:v>
                </c:pt>
                <c:pt idx="15">
                  <c:v>#16</c:v>
                </c:pt>
              </c:strCache>
            </c:strRef>
          </c:cat>
          <c:val>
            <c:numRef>
              <c:f>BW!$D$4:$D$19</c:f>
              <c:numCache>
                <c:formatCode>General</c:formatCode>
                <c:ptCount val="16"/>
                <c:pt idx="0">
                  <c:v>0.98</c:v>
                </c:pt>
                <c:pt idx="1">
                  <c:v>0.98</c:v>
                </c:pt>
                <c:pt idx="2">
                  <c:v>4.78</c:v>
                </c:pt>
                <c:pt idx="3">
                  <c:v>2.7</c:v>
                </c:pt>
                <c:pt idx="4">
                  <c:v>5.4</c:v>
                </c:pt>
                <c:pt idx="5">
                  <c:v>7.66</c:v>
                </c:pt>
                <c:pt idx="6">
                  <c:v>10.119999999999999</c:v>
                </c:pt>
                <c:pt idx="7">
                  <c:v>12.4</c:v>
                </c:pt>
                <c:pt idx="8">
                  <c:v>12.4</c:v>
                </c:pt>
                <c:pt idx="9">
                  <c:v>11.86</c:v>
                </c:pt>
                <c:pt idx="10">
                  <c:v>2.2000000000000002</c:v>
                </c:pt>
                <c:pt idx="11">
                  <c:v>3.52</c:v>
                </c:pt>
                <c:pt idx="12">
                  <c:v>1.02</c:v>
                </c:pt>
                <c:pt idx="13">
                  <c:v>9.42</c:v>
                </c:pt>
                <c:pt idx="14">
                  <c:v>3.42</c:v>
                </c:pt>
                <c:pt idx="15">
                  <c:v>8.6199999999999992</c:v>
                </c:pt>
              </c:numCache>
            </c:numRef>
          </c:val>
        </c:ser>
        <c:ser>
          <c:idx val="3"/>
          <c:order val="3"/>
          <c:tx>
            <c:strRef>
              <c:f>BW!$E$3</c:f>
              <c:strCache>
                <c:ptCount val="1"/>
                <c:pt idx="0">
                  <c:v>w64 c1</c:v>
                </c:pt>
              </c:strCache>
            </c:strRef>
          </c:tx>
          <c:spPr>
            <a:solidFill>
              <a:srgbClr val="579D1C"/>
            </a:solidFill>
            <a:ln>
              <a:noFill/>
            </a:ln>
          </c:spPr>
          <c:invertIfNegative val="0"/>
          <c:cat>
            <c:strRef>
              <c:f>BW!$A$4:$A$19</c:f>
              <c:strCache>
                <c:ptCount val="16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  <c:pt idx="8">
                  <c:v>#9</c:v>
                </c:pt>
                <c:pt idx="9">
                  <c:v>#10</c:v>
                </c:pt>
                <c:pt idx="10">
                  <c:v>#11</c:v>
                </c:pt>
                <c:pt idx="11">
                  <c:v>#12</c:v>
                </c:pt>
                <c:pt idx="12">
                  <c:v>#13</c:v>
                </c:pt>
                <c:pt idx="13">
                  <c:v>#14</c:v>
                </c:pt>
                <c:pt idx="14">
                  <c:v>#15</c:v>
                </c:pt>
                <c:pt idx="15">
                  <c:v>#16</c:v>
                </c:pt>
              </c:strCache>
            </c:strRef>
          </c:cat>
          <c:val>
            <c:numRef>
              <c:f>BW!$E$4:$E$19</c:f>
              <c:numCache>
                <c:formatCode>General</c:formatCode>
                <c:ptCount val="16"/>
                <c:pt idx="0">
                  <c:v>0.94</c:v>
                </c:pt>
                <c:pt idx="1">
                  <c:v>0.94</c:v>
                </c:pt>
                <c:pt idx="2">
                  <c:v>0.98</c:v>
                </c:pt>
                <c:pt idx="3">
                  <c:v>1</c:v>
                </c:pt>
                <c:pt idx="4">
                  <c:v>1.1000000000000001</c:v>
                </c:pt>
                <c:pt idx="5">
                  <c:v>8.6199999999999992</c:v>
                </c:pt>
                <c:pt idx="6">
                  <c:v>9.74</c:v>
                </c:pt>
                <c:pt idx="7">
                  <c:v>14.52</c:v>
                </c:pt>
                <c:pt idx="8">
                  <c:v>13.24</c:v>
                </c:pt>
                <c:pt idx="9">
                  <c:v>13.18</c:v>
                </c:pt>
                <c:pt idx="10">
                  <c:v>2.2000000000000002</c:v>
                </c:pt>
                <c:pt idx="11">
                  <c:v>3.74</c:v>
                </c:pt>
                <c:pt idx="12">
                  <c:v>0.98</c:v>
                </c:pt>
                <c:pt idx="13">
                  <c:v>10.14</c:v>
                </c:pt>
                <c:pt idx="14">
                  <c:v>8.9</c:v>
                </c:pt>
                <c:pt idx="15">
                  <c:v>8.6199999999999992</c:v>
                </c:pt>
              </c:numCache>
            </c:numRef>
          </c:val>
        </c:ser>
        <c:ser>
          <c:idx val="4"/>
          <c:order val="4"/>
          <c:tx>
            <c:strRef>
              <c:f>BW!$F$3</c:f>
              <c:strCache>
                <c:ptCount val="1"/>
                <c:pt idx="0">
                  <c:v>w1 c4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solidFill>
                <a:srgbClr val="C00000"/>
              </a:solidFill>
            </a:ln>
          </c:spPr>
          <c:invertIfNegative val="0"/>
          <c:cat>
            <c:strRef>
              <c:f>BW!$A$4:$A$19</c:f>
              <c:strCache>
                <c:ptCount val="16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  <c:pt idx="8">
                  <c:v>#9</c:v>
                </c:pt>
                <c:pt idx="9">
                  <c:v>#10</c:v>
                </c:pt>
                <c:pt idx="10">
                  <c:v>#11</c:v>
                </c:pt>
                <c:pt idx="11">
                  <c:v>#12</c:v>
                </c:pt>
                <c:pt idx="12">
                  <c:v>#13</c:v>
                </c:pt>
                <c:pt idx="13">
                  <c:v>#14</c:v>
                </c:pt>
                <c:pt idx="14">
                  <c:v>#15</c:v>
                </c:pt>
                <c:pt idx="15">
                  <c:v>#16</c:v>
                </c:pt>
              </c:strCache>
            </c:strRef>
          </c:cat>
          <c:val>
            <c:numRef>
              <c:f>BW!$F$4:$F$19</c:f>
              <c:numCache>
                <c:formatCode>General</c:formatCode>
                <c:ptCount val="16"/>
                <c:pt idx="0">
                  <c:v>1.1399999999999999</c:v>
                </c:pt>
                <c:pt idx="1">
                  <c:v>5.88</c:v>
                </c:pt>
                <c:pt idx="2">
                  <c:v>4.42</c:v>
                </c:pt>
                <c:pt idx="3">
                  <c:v>1.22</c:v>
                </c:pt>
                <c:pt idx="4">
                  <c:v>3.78</c:v>
                </c:pt>
                <c:pt idx="5">
                  <c:v>8.18</c:v>
                </c:pt>
                <c:pt idx="6">
                  <c:v>11.28</c:v>
                </c:pt>
                <c:pt idx="7">
                  <c:v>13.72</c:v>
                </c:pt>
                <c:pt idx="8">
                  <c:v>5.6</c:v>
                </c:pt>
                <c:pt idx="9">
                  <c:v>8.24</c:v>
                </c:pt>
                <c:pt idx="10">
                  <c:v>3.82</c:v>
                </c:pt>
                <c:pt idx="11">
                  <c:v>3.2</c:v>
                </c:pt>
                <c:pt idx="12">
                  <c:v>2.42</c:v>
                </c:pt>
                <c:pt idx="13">
                  <c:v>9.6</c:v>
                </c:pt>
                <c:pt idx="14">
                  <c:v>3.32</c:v>
                </c:pt>
                <c:pt idx="15">
                  <c:v>6.54</c:v>
                </c:pt>
              </c:numCache>
            </c:numRef>
          </c:val>
        </c:ser>
        <c:ser>
          <c:idx val="5"/>
          <c:order val="5"/>
          <c:tx>
            <c:strRef>
              <c:f>BW!$G$3</c:f>
              <c:strCache>
                <c:ptCount val="1"/>
                <c:pt idx="0">
                  <c:v>w4 c4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C00000"/>
              </a:solidFill>
            </a:ln>
          </c:spPr>
          <c:invertIfNegative val="0"/>
          <c:cat>
            <c:strRef>
              <c:f>BW!$A$4:$A$19</c:f>
              <c:strCache>
                <c:ptCount val="16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  <c:pt idx="8">
                  <c:v>#9</c:v>
                </c:pt>
                <c:pt idx="9">
                  <c:v>#10</c:v>
                </c:pt>
                <c:pt idx="10">
                  <c:v>#11</c:v>
                </c:pt>
                <c:pt idx="11">
                  <c:v>#12</c:v>
                </c:pt>
                <c:pt idx="12">
                  <c:v>#13</c:v>
                </c:pt>
                <c:pt idx="13">
                  <c:v>#14</c:v>
                </c:pt>
                <c:pt idx="14">
                  <c:v>#15</c:v>
                </c:pt>
                <c:pt idx="15">
                  <c:v>#16</c:v>
                </c:pt>
              </c:strCache>
            </c:strRef>
          </c:cat>
          <c:val>
            <c:numRef>
              <c:f>BW!$G$4:$G$19</c:f>
              <c:numCache>
                <c:formatCode>General</c:formatCode>
                <c:ptCount val="16"/>
                <c:pt idx="0">
                  <c:v>1.2</c:v>
                </c:pt>
                <c:pt idx="1">
                  <c:v>6.36</c:v>
                </c:pt>
                <c:pt idx="2">
                  <c:v>4.96</c:v>
                </c:pt>
                <c:pt idx="3">
                  <c:v>2.44</c:v>
                </c:pt>
                <c:pt idx="4">
                  <c:v>6.08</c:v>
                </c:pt>
                <c:pt idx="5">
                  <c:v>9.2200000000000006</c:v>
                </c:pt>
                <c:pt idx="6">
                  <c:v>13.86</c:v>
                </c:pt>
                <c:pt idx="7">
                  <c:v>22.94</c:v>
                </c:pt>
                <c:pt idx="8">
                  <c:v>1.7</c:v>
                </c:pt>
                <c:pt idx="9">
                  <c:v>17.22</c:v>
                </c:pt>
                <c:pt idx="10">
                  <c:v>3.82</c:v>
                </c:pt>
                <c:pt idx="11">
                  <c:v>5.3</c:v>
                </c:pt>
                <c:pt idx="12">
                  <c:v>5.12</c:v>
                </c:pt>
                <c:pt idx="13">
                  <c:v>11.9</c:v>
                </c:pt>
                <c:pt idx="14">
                  <c:v>2.46</c:v>
                </c:pt>
                <c:pt idx="15">
                  <c:v>19.7</c:v>
                </c:pt>
              </c:numCache>
            </c:numRef>
          </c:val>
        </c:ser>
        <c:ser>
          <c:idx val="6"/>
          <c:order val="6"/>
          <c:tx>
            <c:strRef>
              <c:f>BW!$H$3</c:f>
              <c:strCache>
                <c:ptCount val="1"/>
                <c:pt idx="0">
                  <c:v>w16 c4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C00000"/>
              </a:solidFill>
            </a:ln>
          </c:spPr>
          <c:invertIfNegative val="0"/>
          <c:cat>
            <c:strRef>
              <c:f>BW!$A$4:$A$19</c:f>
              <c:strCache>
                <c:ptCount val="16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  <c:pt idx="8">
                  <c:v>#9</c:v>
                </c:pt>
                <c:pt idx="9">
                  <c:v>#10</c:v>
                </c:pt>
                <c:pt idx="10">
                  <c:v>#11</c:v>
                </c:pt>
                <c:pt idx="11">
                  <c:v>#12</c:v>
                </c:pt>
                <c:pt idx="12">
                  <c:v>#13</c:v>
                </c:pt>
                <c:pt idx="13">
                  <c:v>#14</c:v>
                </c:pt>
                <c:pt idx="14">
                  <c:v>#15</c:v>
                </c:pt>
                <c:pt idx="15">
                  <c:v>#16</c:v>
                </c:pt>
              </c:strCache>
            </c:strRef>
          </c:cat>
          <c:val>
            <c:numRef>
              <c:f>BW!$H$4:$H$19</c:f>
              <c:numCache>
                <c:formatCode>General</c:formatCode>
                <c:ptCount val="16"/>
                <c:pt idx="0">
                  <c:v>1.4</c:v>
                </c:pt>
                <c:pt idx="1">
                  <c:v>1.4</c:v>
                </c:pt>
                <c:pt idx="2">
                  <c:v>6.3</c:v>
                </c:pt>
                <c:pt idx="3">
                  <c:v>4.42</c:v>
                </c:pt>
                <c:pt idx="4">
                  <c:v>7.96</c:v>
                </c:pt>
                <c:pt idx="5">
                  <c:v>10.02</c:v>
                </c:pt>
                <c:pt idx="6">
                  <c:v>15.72</c:v>
                </c:pt>
                <c:pt idx="7">
                  <c:v>25.16</c:v>
                </c:pt>
                <c:pt idx="8">
                  <c:v>18.38</c:v>
                </c:pt>
                <c:pt idx="9">
                  <c:v>19.36</c:v>
                </c:pt>
                <c:pt idx="10">
                  <c:v>3.9</c:v>
                </c:pt>
                <c:pt idx="11">
                  <c:v>6.44</c:v>
                </c:pt>
                <c:pt idx="12">
                  <c:v>7.18</c:v>
                </c:pt>
                <c:pt idx="13">
                  <c:v>15.9</c:v>
                </c:pt>
                <c:pt idx="14">
                  <c:v>4.34</c:v>
                </c:pt>
                <c:pt idx="15">
                  <c:v>27.7</c:v>
                </c:pt>
              </c:numCache>
            </c:numRef>
          </c:val>
        </c:ser>
        <c:ser>
          <c:idx val="7"/>
          <c:order val="7"/>
          <c:tx>
            <c:strRef>
              <c:f>BW!$I$3</c:f>
              <c:strCache>
                <c:ptCount val="1"/>
                <c:pt idx="0">
                  <c:v>w64 c4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rgbClr val="C00000"/>
              </a:solidFill>
            </a:ln>
          </c:spPr>
          <c:invertIfNegative val="0"/>
          <c:cat>
            <c:strRef>
              <c:f>BW!$A$4:$A$19</c:f>
              <c:strCache>
                <c:ptCount val="16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  <c:pt idx="8">
                  <c:v>#9</c:v>
                </c:pt>
                <c:pt idx="9">
                  <c:v>#10</c:v>
                </c:pt>
                <c:pt idx="10">
                  <c:v>#11</c:v>
                </c:pt>
                <c:pt idx="11">
                  <c:v>#12</c:v>
                </c:pt>
                <c:pt idx="12">
                  <c:v>#13</c:v>
                </c:pt>
                <c:pt idx="13">
                  <c:v>#14</c:v>
                </c:pt>
                <c:pt idx="14">
                  <c:v>#15</c:v>
                </c:pt>
                <c:pt idx="15">
                  <c:v>#16</c:v>
                </c:pt>
              </c:strCache>
            </c:strRef>
          </c:cat>
          <c:val>
            <c:numRef>
              <c:f>BW!$I$4:$I$19</c:f>
              <c:numCache>
                <c:formatCode>General</c:formatCode>
                <c:ptCount val="16"/>
                <c:pt idx="0">
                  <c:v>0.94</c:v>
                </c:pt>
                <c:pt idx="1">
                  <c:v>0.94</c:v>
                </c:pt>
                <c:pt idx="2">
                  <c:v>0.98</c:v>
                </c:pt>
                <c:pt idx="3">
                  <c:v>1</c:v>
                </c:pt>
                <c:pt idx="4">
                  <c:v>1.1000000000000001</c:v>
                </c:pt>
                <c:pt idx="5">
                  <c:v>12.1</c:v>
                </c:pt>
                <c:pt idx="6">
                  <c:v>15.26</c:v>
                </c:pt>
                <c:pt idx="7">
                  <c:v>21.02</c:v>
                </c:pt>
                <c:pt idx="8">
                  <c:v>18.260000000000002</c:v>
                </c:pt>
                <c:pt idx="9">
                  <c:v>16.760000000000002</c:v>
                </c:pt>
                <c:pt idx="10">
                  <c:v>3.9</c:v>
                </c:pt>
                <c:pt idx="11">
                  <c:v>1.08</c:v>
                </c:pt>
                <c:pt idx="12">
                  <c:v>0.98</c:v>
                </c:pt>
                <c:pt idx="13">
                  <c:v>13.78</c:v>
                </c:pt>
                <c:pt idx="14">
                  <c:v>13.1</c:v>
                </c:pt>
                <c:pt idx="15">
                  <c:v>27.7</c:v>
                </c:pt>
              </c:numCache>
            </c:numRef>
          </c:val>
        </c:ser>
        <c:ser>
          <c:idx val="8"/>
          <c:order val="8"/>
          <c:tx>
            <c:strRef>
              <c:f>BW!$J$3</c:f>
              <c:strCache>
                <c:ptCount val="1"/>
                <c:pt idx="0">
                  <c:v>w1 c16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tx2"/>
              </a:solidFill>
            </a:ln>
          </c:spPr>
          <c:invertIfNegative val="0"/>
          <c:cat>
            <c:strRef>
              <c:f>BW!$A$4:$A$19</c:f>
              <c:strCache>
                <c:ptCount val="16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  <c:pt idx="8">
                  <c:v>#9</c:v>
                </c:pt>
                <c:pt idx="9">
                  <c:v>#10</c:v>
                </c:pt>
                <c:pt idx="10">
                  <c:v>#11</c:v>
                </c:pt>
                <c:pt idx="11">
                  <c:v>#12</c:v>
                </c:pt>
                <c:pt idx="12">
                  <c:v>#13</c:v>
                </c:pt>
                <c:pt idx="13">
                  <c:v>#14</c:v>
                </c:pt>
                <c:pt idx="14">
                  <c:v>#15</c:v>
                </c:pt>
                <c:pt idx="15">
                  <c:v>#16</c:v>
                </c:pt>
              </c:strCache>
            </c:strRef>
          </c:cat>
          <c:val>
            <c:numRef>
              <c:f>BW!$J$4:$J$19</c:f>
              <c:numCache>
                <c:formatCode>General</c:formatCode>
                <c:ptCount val="16"/>
                <c:pt idx="0">
                  <c:v>2.44</c:v>
                </c:pt>
                <c:pt idx="1">
                  <c:v>15.46</c:v>
                </c:pt>
                <c:pt idx="2">
                  <c:v>1.58</c:v>
                </c:pt>
                <c:pt idx="3">
                  <c:v>6.68</c:v>
                </c:pt>
                <c:pt idx="4">
                  <c:v>8.8800000000000008</c:v>
                </c:pt>
                <c:pt idx="5">
                  <c:v>12.52</c:v>
                </c:pt>
                <c:pt idx="6">
                  <c:v>12.16</c:v>
                </c:pt>
                <c:pt idx="7">
                  <c:v>33.340000000000003</c:v>
                </c:pt>
                <c:pt idx="8">
                  <c:v>15.8</c:v>
                </c:pt>
                <c:pt idx="9">
                  <c:v>15.3</c:v>
                </c:pt>
                <c:pt idx="10">
                  <c:v>2.76</c:v>
                </c:pt>
                <c:pt idx="11">
                  <c:v>1.1599999999999999</c:v>
                </c:pt>
                <c:pt idx="12">
                  <c:v>6.74</c:v>
                </c:pt>
                <c:pt idx="13">
                  <c:v>21.62</c:v>
                </c:pt>
                <c:pt idx="14">
                  <c:v>7.38</c:v>
                </c:pt>
                <c:pt idx="15">
                  <c:v>25.4</c:v>
                </c:pt>
              </c:numCache>
            </c:numRef>
          </c:val>
        </c:ser>
        <c:ser>
          <c:idx val="9"/>
          <c:order val="9"/>
          <c:tx>
            <c:strRef>
              <c:f>BW!$K$3</c:f>
              <c:strCache>
                <c:ptCount val="1"/>
                <c:pt idx="0">
                  <c:v>w4 c16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2"/>
              </a:solidFill>
            </a:ln>
          </c:spPr>
          <c:invertIfNegative val="0"/>
          <c:cat>
            <c:strRef>
              <c:f>BW!$A$4:$A$19</c:f>
              <c:strCache>
                <c:ptCount val="16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  <c:pt idx="8">
                  <c:v>#9</c:v>
                </c:pt>
                <c:pt idx="9">
                  <c:v>#10</c:v>
                </c:pt>
                <c:pt idx="10">
                  <c:v>#11</c:v>
                </c:pt>
                <c:pt idx="11">
                  <c:v>#12</c:v>
                </c:pt>
                <c:pt idx="12">
                  <c:v>#13</c:v>
                </c:pt>
                <c:pt idx="13">
                  <c:v>#14</c:v>
                </c:pt>
                <c:pt idx="14">
                  <c:v>#15</c:v>
                </c:pt>
                <c:pt idx="15">
                  <c:v>#16</c:v>
                </c:pt>
              </c:strCache>
            </c:strRef>
          </c:cat>
          <c:val>
            <c:numRef>
              <c:f>BW!$K$4:$K$19</c:f>
              <c:numCache>
                <c:formatCode>General</c:formatCode>
                <c:ptCount val="16"/>
                <c:pt idx="0">
                  <c:v>2.66</c:v>
                </c:pt>
                <c:pt idx="1">
                  <c:v>2.58</c:v>
                </c:pt>
                <c:pt idx="2">
                  <c:v>1.8</c:v>
                </c:pt>
                <c:pt idx="3">
                  <c:v>2.1</c:v>
                </c:pt>
                <c:pt idx="4">
                  <c:v>4.0199999999999996</c:v>
                </c:pt>
                <c:pt idx="5">
                  <c:v>8.9600000000000009</c:v>
                </c:pt>
                <c:pt idx="6">
                  <c:v>15.24</c:v>
                </c:pt>
                <c:pt idx="7">
                  <c:v>35.06</c:v>
                </c:pt>
                <c:pt idx="8">
                  <c:v>21.94</c:v>
                </c:pt>
                <c:pt idx="9">
                  <c:v>19.98</c:v>
                </c:pt>
                <c:pt idx="10">
                  <c:v>2.76</c:v>
                </c:pt>
                <c:pt idx="11">
                  <c:v>11.4</c:v>
                </c:pt>
                <c:pt idx="12">
                  <c:v>16.84</c:v>
                </c:pt>
                <c:pt idx="13">
                  <c:v>29.2</c:v>
                </c:pt>
                <c:pt idx="14">
                  <c:v>1.38</c:v>
                </c:pt>
                <c:pt idx="15">
                  <c:v>37.159999999999997</c:v>
                </c:pt>
              </c:numCache>
            </c:numRef>
          </c:val>
        </c:ser>
        <c:ser>
          <c:idx val="10"/>
          <c:order val="10"/>
          <c:tx>
            <c:strRef>
              <c:f>BW!$L$3</c:f>
              <c:strCache>
                <c:ptCount val="1"/>
                <c:pt idx="0">
                  <c:v>w16 c16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tx2"/>
              </a:solidFill>
            </a:ln>
          </c:spPr>
          <c:invertIfNegative val="0"/>
          <c:cat>
            <c:strRef>
              <c:f>BW!$A$4:$A$19</c:f>
              <c:strCache>
                <c:ptCount val="16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  <c:pt idx="8">
                  <c:v>#9</c:v>
                </c:pt>
                <c:pt idx="9">
                  <c:v>#10</c:v>
                </c:pt>
                <c:pt idx="10">
                  <c:v>#11</c:v>
                </c:pt>
                <c:pt idx="11">
                  <c:v>#12</c:v>
                </c:pt>
                <c:pt idx="12">
                  <c:v>#13</c:v>
                </c:pt>
                <c:pt idx="13">
                  <c:v>#14</c:v>
                </c:pt>
                <c:pt idx="14">
                  <c:v>#15</c:v>
                </c:pt>
                <c:pt idx="15">
                  <c:v>#16</c:v>
                </c:pt>
              </c:strCache>
            </c:strRef>
          </c:cat>
          <c:val>
            <c:numRef>
              <c:f>BW!$L$4:$L$19</c:f>
              <c:numCache>
                <c:formatCode>General</c:formatCode>
                <c:ptCount val="16"/>
                <c:pt idx="0">
                  <c:v>3.12</c:v>
                </c:pt>
                <c:pt idx="1">
                  <c:v>3.26</c:v>
                </c:pt>
                <c:pt idx="2">
                  <c:v>11.92</c:v>
                </c:pt>
                <c:pt idx="3">
                  <c:v>2.76</c:v>
                </c:pt>
                <c:pt idx="4">
                  <c:v>14.08</c:v>
                </c:pt>
                <c:pt idx="5">
                  <c:v>12.36</c:v>
                </c:pt>
                <c:pt idx="6">
                  <c:v>15.8</c:v>
                </c:pt>
                <c:pt idx="7">
                  <c:v>30.22</c:v>
                </c:pt>
                <c:pt idx="8">
                  <c:v>20.100000000000001</c:v>
                </c:pt>
                <c:pt idx="9">
                  <c:v>20.16</c:v>
                </c:pt>
                <c:pt idx="10">
                  <c:v>13.14</c:v>
                </c:pt>
                <c:pt idx="11">
                  <c:v>11.6</c:v>
                </c:pt>
                <c:pt idx="12">
                  <c:v>23.14</c:v>
                </c:pt>
                <c:pt idx="13">
                  <c:v>21.82</c:v>
                </c:pt>
                <c:pt idx="14">
                  <c:v>17.920000000000002</c:v>
                </c:pt>
                <c:pt idx="15">
                  <c:v>25.56</c:v>
                </c:pt>
              </c:numCache>
            </c:numRef>
          </c:val>
        </c:ser>
        <c:ser>
          <c:idx val="11"/>
          <c:order val="11"/>
          <c:tx>
            <c:strRef>
              <c:f>BW!$M$3</c:f>
              <c:strCache>
                <c:ptCount val="1"/>
                <c:pt idx="0">
                  <c:v>w64 c16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tx2"/>
              </a:solidFill>
            </a:ln>
          </c:spPr>
          <c:invertIfNegative val="0"/>
          <c:cat>
            <c:strRef>
              <c:f>BW!$A$4:$A$19</c:f>
              <c:strCache>
                <c:ptCount val="16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  <c:pt idx="8">
                  <c:v>#9</c:v>
                </c:pt>
                <c:pt idx="9">
                  <c:v>#10</c:v>
                </c:pt>
                <c:pt idx="10">
                  <c:v>#11</c:v>
                </c:pt>
                <c:pt idx="11">
                  <c:v>#12</c:v>
                </c:pt>
                <c:pt idx="12">
                  <c:v>#13</c:v>
                </c:pt>
                <c:pt idx="13">
                  <c:v>#14</c:v>
                </c:pt>
                <c:pt idx="14">
                  <c:v>#15</c:v>
                </c:pt>
                <c:pt idx="15">
                  <c:v>#16</c:v>
                </c:pt>
              </c:strCache>
            </c:strRef>
          </c:cat>
          <c:val>
            <c:numRef>
              <c:f>BW!$M$4:$M$19</c:f>
              <c:numCache>
                <c:formatCode>General</c:formatCode>
                <c:ptCount val="16"/>
                <c:pt idx="0">
                  <c:v>0.94</c:v>
                </c:pt>
                <c:pt idx="1">
                  <c:v>0.94</c:v>
                </c:pt>
                <c:pt idx="2">
                  <c:v>0.98</c:v>
                </c:pt>
                <c:pt idx="3">
                  <c:v>1</c:v>
                </c:pt>
                <c:pt idx="4">
                  <c:v>1.1000000000000001</c:v>
                </c:pt>
                <c:pt idx="5">
                  <c:v>11.96</c:v>
                </c:pt>
                <c:pt idx="6">
                  <c:v>12.12</c:v>
                </c:pt>
                <c:pt idx="7">
                  <c:v>21.88</c:v>
                </c:pt>
                <c:pt idx="8">
                  <c:v>17.600000000000001</c:v>
                </c:pt>
                <c:pt idx="9">
                  <c:v>17.36</c:v>
                </c:pt>
                <c:pt idx="10">
                  <c:v>13.14</c:v>
                </c:pt>
                <c:pt idx="11">
                  <c:v>10.28</c:v>
                </c:pt>
                <c:pt idx="12">
                  <c:v>0.98</c:v>
                </c:pt>
                <c:pt idx="13">
                  <c:v>13.68</c:v>
                </c:pt>
                <c:pt idx="14">
                  <c:v>11.88</c:v>
                </c:pt>
                <c:pt idx="15">
                  <c:v>25.56</c:v>
                </c:pt>
              </c:numCache>
            </c:numRef>
          </c:val>
        </c:ser>
        <c:ser>
          <c:idx val="12"/>
          <c:order val="12"/>
          <c:tx>
            <c:strRef>
              <c:f>BW!$N$3</c:f>
              <c:strCache>
                <c:ptCount val="1"/>
                <c:pt idx="0">
                  <c:v>w1 c64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BW!$A$4:$A$19</c:f>
              <c:strCache>
                <c:ptCount val="16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  <c:pt idx="8">
                  <c:v>#9</c:v>
                </c:pt>
                <c:pt idx="9">
                  <c:v>#10</c:v>
                </c:pt>
                <c:pt idx="10">
                  <c:v>#11</c:v>
                </c:pt>
                <c:pt idx="11">
                  <c:v>#12</c:v>
                </c:pt>
                <c:pt idx="12">
                  <c:v>#13</c:v>
                </c:pt>
                <c:pt idx="13">
                  <c:v>#14</c:v>
                </c:pt>
                <c:pt idx="14">
                  <c:v>#15</c:v>
                </c:pt>
                <c:pt idx="15">
                  <c:v>#16</c:v>
                </c:pt>
              </c:strCache>
            </c:strRef>
          </c:cat>
          <c:val>
            <c:numRef>
              <c:f>BW!$N$4:$N$19</c:f>
              <c:numCache>
                <c:formatCode>General</c:formatCode>
                <c:ptCount val="16"/>
                <c:pt idx="0">
                  <c:v>7.78</c:v>
                </c:pt>
                <c:pt idx="1">
                  <c:v>7.76</c:v>
                </c:pt>
                <c:pt idx="2">
                  <c:v>4.46</c:v>
                </c:pt>
                <c:pt idx="3">
                  <c:v>14.34</c:v>
                </c:pt>
                <c:pt idx="4">
                  <c:v>17.28</c:v>
                </c:pt>
                <c:pt idx="5">
                  <c:v>15.84</c:v>
                </c:pt>
                <c:pt idx="6">
                  <c:v>12.84</c:v>
                </c:pt>
                <c:pt idx="7">
                  <c:v>37.74</c:v>
                </c:pt>
                <c:pt idx="8">
                  <c:v>18.739999999999998</c:v>
                </c:pt>
                <c:pt idx="9">
                  <c:v>16.68</c:v>
                </c:pt>
                <c:pt idx="10">
                  <c:v>20.86</c:v>
                </c:pt>
                <c:pt idx="11">
                  <c:v>18.04</c:v>
                </c:pt>
                <c:pt idx="12">
                  <c:v>23.26</c:v>
                </c:pt>
                <c:pt idx="13">
                  <c:v>49.36</c:v>
                </c:pt>
                <c:pt idx="14">
                  <c:v>20.96</c:v>
                </c:pt>
                <c:pt idx="15">
                  <c:v>34.520000000000003</c:v>
                </c:pt>
              </c:numCache>
            </c:numRef>
          </c:val>
        </c:ser>
        <c:ser>
          <c:idx val="13"/>
          <c:order val="13"/>
          <c:tx>
            <c:strRef>
              <c:f>BW!$O$3</c:f>
              <c:strCache>
                <c:ptCount val="1"/>
                <c:pt idx="0">
                  <c:v>w4 c64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BW!$A$4:$A$19</c:f>
              <c:strCache>
                <c:ptCount val="16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  <c:pt idx="8">
                  <c:v>#9</c:v>
                </c:pt>
                <c:pt idx="9">
                  <c:v>#10</c:v>
                </c:pt>
                <c:pt idx="10">
                  <c:v>#11</c:v>
                </c:pt>
                <c:pt idx="11">
                  <c:v>#12</c:v>
                </c:pt>
                <c:pt idx="12">
                  <c:v>#13</c:v>
                </c:pt>
                <c:pt idx="13">
                  <c:v>#14</c:v>
                </c:pt>
                <c:pt idx="14">
                  <c:v>#15</c:v>
                </c:pt>
                <c:pt idx="15">
                  <c:v>#16</c:v>
                </c:pt>
              </c:strCache>
            </c:strRef>
          </c:cat>
          <c:val>
            <c:numRef>
              <c:f>BW!$O$4:$O$19</c:f>
              <c:numCache>
                <c:formatCode>General</c:formatCode>
                <c:ptCount val="16"/>
                <c:pt idx="0">
                  <c:v>9.0399999999999991</c:v>
                </c:pt>
                <c:pt idx="1">
                  <c:v>7.68</c:v>
                </c:pt>
                <c:pt idx="2">
                  <c:v>4.74</c:v>
                </c:pt>
                <c:pt idx="3">
                  <c:v>6.68</c:v>
                </c:pt>
                <c:pt idx="4">
                  <c:v>15.24</c:v>
                </c:pt>
                <c:pt idx="5">
                  <c:v>13.48</c:v>
                </c:pt>
                <c:pt idx="6">
                  <c:v>15.54</c:v>
                </c:pt>
                <c:pt idx="7">
                  <c:v>1.7</c:v>
                </c:pt>
                <c:pt idx="8">
                  <c:v>19.28</c:v>
                </c:pt>
                <c:pt idx="9">
                  <c:v>1.64</c:v>
                </c:pt>
                <c:pt idx="10">
                  <c:v>20.86</c:v>
                </c:pt>
                <c:pt idx="11">
                  <c:v>17.02</c:v>
                </c:pt>
                <c:pt idx="12">
                  <c:v>25.94</c:v>
                </c:pt>
                <c:pt idx="13">
                  <c:v>39.96</c:v>
                </c:pt>
                <c:pt idx="14">
                  <c:v>23.8</c:v>
                </c:pt>
                <c:pt idx="15">
                  <c:v>18.64</c:v>
                </c:pt>
              </c:numCache>
            </c:numRef>
          </c:val>
        </c:ser>
        <c:ser>
          <c:idx val="14"/>
          <c:order val="14"/>
          <c:tx>
            <c:strRef>
              <c:f>BW!$P$3</c:f>
              <c:strCache>
                <c:ptCount val="1"/>
                <c:pt idx="0">
                  <c:v>w16 c64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BW!$A$4:$A$19</c:f>
              <c:strCache>
                <c:ptCount val="16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  <c:pt idx="8">
                  <c:v>#9</c:v>
                </c:pt>
                <c:pt idx="9">
                  <c:v>#10</c:v>
                </c:pt>
                <c:pt idx="10">
                  <c:v>#11</c:v>
                </c:pt>
                <c:pt idx="11">
                  <c:v>#12</c:v>
                </c:pt>
                <c:pt idx="12">
                  <c:v>#13</c:v>
                </c:pt>
                <c:pt idx="13">
                  <c:v>#14</c:v>
                </c:pt>
                <c:pt idx="14">
                  <c:v>#15</c:v>
                </c:pt>
                <c:pt idx="15">
                  <c:v>#16</c:v>
                </c:pt>
              </c:strCache>
            </c:strRef>
          </c:cat>
          <c:val>
            <c:numRef>
              <c:f>BW!$P$4:$P$19</c:f>
              <c:numCache>
                <c:formatCode>General</c:formatCode>
                <c:ptCount val="16"/>
                <c:pt idx="0">
                  <c:v>11.78</c:v>
                </c:pt>
                <c:pt idx="1">
                  <c:v>11.14</c:v>
                </c:pt>
                <c:pt idx="2">
                  <c:v>7.32</c:v>
                </c:pt>
                <c:pt idx="3">
                  <c:v>7.66</c:v>
                </c:pt>
                <c:pt idx="4">
                  <c:v>7.74</c:v>
                </c:pt>
                <c:pt idx="5">
                  <c:v>12.28</c:v>
                </c:pt>
                <c:pt idx="6">
                  <c:v>13.54</c:v>
                </c:pt>
                <c:pt idx="7">
                  <c:v>17.62</c:v>
                </c:pt>
                <c:pt idx="8">
                  <c:v>1.58</c:v>
                </c:pt>
                <c:pt idx="9">
                  <c:v>16.86</c:v>
                </c:pt>
                <c:pt idx="10">
                  <c:v>21.56</c:v>
                </c:pt>
                <c:pt idx="11">
                  <c:v>14.24</c:v>
                </c:pt>
                <c:pt idx="12">
                  <c:v>19.86</c:v>
                </c:pt>
                <c:pt idx="13">
                  <c:v>28.34</c:v>
                </c:pt>
                <c:pt idx="14">
                  <c:v>13.12</c:v>
                </c:pt>
                <c:pt idx="15">
                  <c:v>18.38</c:v>
                </c:pt>
              </c:numCache>
            </c:numRef>
          </c:val>
        </c:ser>
        <c:ser>
          <c:idx val="15"/>
          <c:order val="15"/>
          <c:tx>
            <c:strRef>
              <c:f>BW!$Q$3</c:f>
              <c:strCache>
                <c:ptCount val="1"/>
                <c:pt idx="0">
                  <c:v>w64 c64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BW!$A$4:$A$19</c:f>
              <c:strCache>
                <c:ptCount val="16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  <c:pt idx="8">
                  <c:v>#9</c:v>
                </c:pt>
                <c:pt idx="9">
                  <c:v>#10</c:v>
                </c:pt>
                <c:pt idx="10">
                  <c:v>#11</c:v>
                </c:pt>
                <c:pt idx="11">
                  <c:v>#12</c:v>
                </c:pt>
                <c:pt idx="12">
                  <c:v>#13</c:v>
                </c:pt>
                <c:pt idx="13">
                  <c:v>#14</c:v>
                </c:pt>
                <c:pt idx="14">
                  <c:v>#15</c:v>
                </c:pt>
                <c:pt idx="15">
                  <c:v>#16</c:v>
                </c:pt>
              </c:strCache>
            </c:strRef>
          </c:cat>
          <c:val>
            <c:numRef>
              <c:f>BW!$Q$4:$Q$19</c:f>
              <c:numCache>
                <c:formatCode>General</c:formatCode>
                <c:ptCount val="16"/>
                <c:pt idx="0">
                  <c:v>0.94</c:v>
                </c:pt>
                <c:pt idx="1">
                  <c:v>0.94</c:v>
                </c:pt>
                <c:pt idx="2">
                  <c:v>0.98</c:v>
                </c:pt>
                <c:pt idx="3">
                  <c:v>1</c:v>
                </c:pt>
                <c:pt idx="4">
                  <c:v>1.1000000000000001</c:v>
                </c:pt>
                <c:pt idx="5">
                  <c:v>8.58</c:v>
                </c:pt>
                <c:pt idx="6">
                  <c:v>6.1</c:v>
                </c:pt>
                <c:pt idx="7">
                  <c:v>6.06</c:v>
                </c:pt>
                <c:pt idx="8">
                  <c:v>9.44</c:v>
                </c:pt>
                <c:pt idx="9">
                  <c:v>6.06</c:v>
                </c:pt>
                <c:pt idx="10">
                  <c:v>21.56</c:v>
                </c:pt>
                <c:pt idx="11">
                  <c:v>7.68</c:v>
                </c:pt>
                <c:pt idx="12">
                  <c:v>0.98</c:v>
                </c:pt>
                <c:pt idx="13">
                  <c:v>10.96</c:v>
                </c:pt>
                <c:pt idx="14">
                  <c:v>11.5</c:v>
                </c:pt>
                <c:pt idx="15">
                  <c:v>18.38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055488"/>
        <c:axId val="101053568"/>
      </c:barChart>
      <c:valAx>
        <c:axId val="101053568"/>
        <c:scaling>
          <c:orientation val="minMax"/>
          <c:max val="50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L1-L2</a:t>
                </a:r>
                <a:r>
                  <a:rPr lang="en-US" baseline="0"/>
                  <a:t> </a:t>
                </a:r>
                <a:r>
                  <a:rPr lang="en-US"/>
                  <a:t> Bandwidth (GB/s)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en-US"/>
          </a:p>
        </c:txPr>
        <c:crossAx val="101055488"/>
        <c:crosses val="autoZero"/>
        <c:crossBetween val="between"/>
        <c:majorUnit val="5"/>
      </c:valAx>
      <c:catAx>
        <c:axId val="101055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Benchmarks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en-US"/>
          </a:p>
        </c:txPr>
        <c:crossAx val="10105356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90265777383887646"/>
          <c:y val="6.9454443194600701E-2"/>
          <c:w val="9.7342207224096991E-2"/>
          <c:h val="0.8610911136107986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000" b="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Avg IPC vs Avg BW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c=64</c:v>
          </c:tx>
          <c:spPr>
            <a:ln w="28575">
              <a:noFill/>
            </a:ln>
          </c:spPr>
          <c:marker>
            <c:spPr>
              <a:solidFill>
                <a:schemeClr val="tx1"/>
              </a:solidFill>
            </c:spPr>
          </c:marker>
          <c:xVal>
            <c:numRef>
              <c:f>IPC!$N$28:$Q$28</c:f>
              <c:numCache>
                <c:formatCode>0.00</c:formatCode>
                <c:ptCount val="4"/>
                <c:pt idx="0">
                  <c:v>5.2837499999999995</c:v>
                </c:pt>
                <c:pt idx="1">
                  <c:v>4.4749999999999996</c:v>
                </c:pt>
                <c:pt idx="2">
                  <c:v>3.941875</c:v>
                </c:pt>
                <c:pt idx="3">
                  <c:v>2.2749999999999999</c:v>
                </c:pt>
              </c:numCache>
            </c:numRef>
          </c:xVal>
          <c:yVal>
            <c:numRef>
              <c:f>BW!$N$28:$Q$28</c:f>
              <c:numCache>
                <c:formatCode>0.00</c:formatCode>
                <c:ptCount val="4"/>
                <c:pt idx="0">
                  <c:v>20.028749999999999</c:v>
                </c:pt>
                <c:pt idx="1">
                  <c:v>15.077500000000001</c:v>
                </c:pt>
                <c:pt idx="2">
                  <c:v>13.938750000000001</c:v>
                </c:pt>
                <c:pt idx="3">
                  <c:v>7.0162499999999994</c:v>
                </c:pt>
              </c:numCache>
            </c:numRef>
          </c:yVal>
          <c:smooth val="0"/>
        </c:ser>
        <c:ser>
          <c:idx val="1"/>
          <c:order val="1"/>
          <c:tx>
            <c:v>c=16</c:v>
          </c:tx>
          <c:spPr>
            <a:ln w="28575">
              <a:noFill/>
            </a:ln>
          </c:spPr>
          <c:marker>
            <c:spPr>
              <a:solidFill>
                <a:schemeClr val="accent1"/>
              </a:solidFill>
              <a:ln>
                <a:solidFill>
                  <a:schemeClr val="tx2"/>
                </a:solidFill>
              </a:ln>
            </c:spPr>
          </c:marker>
          <c:xVal>
            <c:numRef>
              <c:f>IPC!$J$28:$M$28</c:f>
              <c:numCache>
                <c:formatCode>0.00</c:formatCode>
                <c:ptCount val="4"/>
                <c:pt idx="0">
                  <c:v>2.2549999999999999</c:v>
                </c:pt>
                <c:pt idx="1">
                  <c:v>3.1062500000000002</c:v>
                </c:pt>
                <c:pt idx="2">
                  <c:v>4.1637499999999994</c:v>
                </c:pt>
                <c:pt idx="3">
                  <c:v>2.8774999999999999</c:v>
                </c:pt>
              </c:numCache>
            </c:numRef>
          </c:xVal>
          <c:yVal>
            <c:numRef>
              <c:f>BW!$J$29:$M$29</c:f>
              <c:numCache>
                <c:formatCode>General</c:formatCode>
                <c:ptCount val="4"/>
                <c:pt idx="0">
                  <c:v>33.340000000000003</c:v>
                </c:pt>
                <c:pt idx="1">
                  <c:v>37.159999999999997</c:v>
                </c:pt>
                <c:pt idx="2">
                  <c:v>30.22</c:v>
                </c:pt>
                <c:pt idx="3">
                  <c:v>25.56</c:v>
                </c:pt>
              </c:numCache>
            </c:numRef>
          </c:yVal>
          <c:smooth val="0"/>
        </c:ser>
        <c:ser>
          <c:idx val="2"/>
          <c:order val="2"/>
          <c:tx>
            <c:v>c=4</c:v>
          </c:tx>
          <c:spPr>
            <a:ln w="28575">
              <a:noFill/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IPC!$F$28:$I$28</c:f>
              <c:numCache>
                <c:formatCode>0.00</c:formatCode>
                <c:ptCount val="4"/>
                <c:pt idx="0">
                  <c:v>1.1031249999999999</c:v>
                </c:pt>
                <c:pt idx="1">
                  <c:v>1.7137500000000001</c:v>
                </c:pt>
                <c:pt idx="2">
                  <c:v>2.5724999999999998</c:v>
                </c:pt>
                <c:pt idx="3">
                  <c:v>2.9068749999999999</c:v>
                </c:pt>
              </c:numCache>
            </c:numRef>
          </c:xVal>
          <c:yVal>
            <c:numRef>
              <c:f>BW!$F$28:$I$28</c:f>
              <c:numCache>
                <c:formatCode>0.00</c:formatCode>
                <c:ptCount val="4"/>
                <c:pt idx="0">
                  <c:v>5.7725</c:v>
                </c:pt>
                <c:pt idx="1">
                  <c:v>8.3925000000000001</c:v>
                </c:pt>
                <c:pt idx="2">
                  <c:v>10.973749999999999</c:v>
                </c:pt>
                <c:pt idx="3">
                  <c:v>9.3062500000000004</c:v>
                </c:pt>
              </c:numCache>
            </c:numRef>
          </c:yVal>
          <c:smooth val="0"/>
        </c:ser>
        <c:ser>
          <c:idx val="3"/>
          <c:order val="3"/>
          <c:tx>
            <c:v>c=1</c:v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chemeClr val="accent3"/>
              </a:solidFill>
              <a:ln>
                <a:solidFill>
                  <a:srgbClr val="00B050"/>
                </a:solidFill>
              </a:ln>
            </c:spPr>
          </c:marker>
          <c:xVal>
            <c:numRef>
              <c:f>IPC!$B$28:$E$28</c:f>
              <c:numCache>
                <c:formatCode>0.00</c:formatCode>
                <c:ptCount val="4"/>
                <c:pt idx="0">
                  <c:v>0.66937499999999994</c:v>
                </c:pt>
                <c:pt idx="1">
                  <c:v>0.9368749999999999</c:v>
                </c:pt>
                <c:pt idx="2">
                  <c:v>1.0606249999999999</c:v>
                </c:pt>
                <c:pt idx="3">
                  <c:v>1.4937499999999997</c:v>
                </c:pt>
              </c:numCache>
            </c:numRef>
          </c:xVal>
          <c:yVal>
            <c:numRef>
              <c:f>BW!$B$28:$E$28</c:f>
              <c:numCache>
                <c:formatCode>0.00</c:formatCode>
                <c:ptCount val="4"/>
                <c:pt idx="0">
                  <c:v>3.7162499999999996</c:v>
                </c:pt>
                <c:pt idx="1">
                  <c:v>5.2612500000000004</c:v>
                </c:pt>
                <c:pt idx="2">
                  <c:v>6.0925000000000002</c:v>
                </c:pt>
                <c:pt idx="3">
                  <c:v>6.1775000000000011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972032"/>
        <c:axId val="100974592"/>
      </c:scatterChart>
      <c:valAx>
        <c:axId val="100972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Avg IPC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00974592"/>
        <c:crosses val="autoZero"/>
        <c:crossBetween val="midCat"/>
      </c:valAx>
      <c:valAx>
        <c:axId val="100974592"/>
        <c:scaling>
          <c:orientation val="minMax"/>
          <c:max val="6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AVG L1-L2 BW [GB/s]</a:t>
                </a:r>
              </a:p>
            </c:rich>
          </c:tx>
          <c:layout>
            <c:manualLayout>
              <c:xMode val="edge"/>
              <c:yMode val="edge"/>
              <c:x val="2.7777777777777779E-3"/>
              <c:y val="0.27225904053659961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10097203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IPC vs BW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c=64</c:v>
          </c:tx>
          <c:spPr>
            <a:ln w="28575">
              <a:noFill/>
            </a:ln>
          </c:spPr>
          <c:marker>
            <c:spPr>
              <a:solidFill>
                <a:schemeClr val="tx1"/>
              </a:solidFill>
            </c:spPr>
          </c:marker>
          <c:dLbls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rbg-cmyk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tx>
                <c:rich>
                  <a:bodyPr/>
                  <a:lstStyle/>
                  <a:p>
                    <a:r>
                      <a:rPr lang="en-US"/>
                      <a:t>x264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IPC!$N$4:$N$25</c:f>
              <c:numCache>
                <c:formatCode>General</c:formatCode>
                <c:ptCount val="22"/>
                <c:pt idx="0">
                  <c:v>0.6</c:v>
                </c:pt>
                <c:pt idx="1">
                  <c:v>0.63</c:v>
                </c:pt>
                <c:pt idx="2">
                  <c:v>0.4</c:v>
                </c:pt>
                <c:pt idx="3">
                  <c:v>2.97</c:v>
                </c:pt>
                <c:pt idx="4">
                  <c:v>2.4700000000000002</c:v>
                </c:pt>
                <c:pt idx="5">
                  <c:v>2.79</c:v>
                </c:pt>
                <c:pt idx="6">
                  <c:v>1.64</c:v>
                </c:pt>
                <c:pt idx="7">
                  <c:v>1.96</c:v>
                </c:pt>
                <c:pt idx="8">
                  <c:v>1.8</c:v>
                </c:pt>
                <c:pt idx="9">
                  <c:v>1.23</c:v>
                </c:pt>
                <c:pt idx="10">
                  <c:v>14.99</c:v>
                </c:pt>
                <c:pt idx="11">
                  <c:v>7.89</c:v>
                </c:pt>
                <c:pt idx="12">
                  <c:v>7.54</c:v>
                </c:pt>
                <c:pt idx="13">
                  <c:v>9.15</c:v>
                </c:pt>
                <c:pt idx="14">
                  <c:v>16.82</c:v>
                </c:pt>
                <c:pt idx="15">
                  <c:v>11.66</c:v>
                </c:pt>
                <c:pt idx="16">
                  <c:v>0.52</c:v>
                </c:pt>
                <c:pt idx="17">
                  <c:v>3.17</c:v>
                </c:pt>
                <c:pt idx="18">
                  <c:v>1.42</c:v>
                </c:pt>
                <c:pt idx="19">
                  <c:v>1.24</c:v>
                </c:pt>
                <c:pt idx="20">
                  <c:v>9.15</c:v>
                </c:pt>
                <c:pt idx="21">
                  <c:v>11.71</c:v>
                </c:pt>
              </c:numCache>
            </c:numRef>
          </c:xVal>
          <c:yVal>
            <c:numRef>
              <c:f>BW!$N$4:$N$20</c:f>
              <c:numCache>
                <c:formatCode>General</c:formatCode>
                <c:ptCount val="17"/>
                <c:pt idx="0">
                  <c:v>7.78</c:v>
                </c:pt>
                <c:pt idx="1">
                  <c:v>7.76</c:v>
                </c:pt>
                <c:pt idx="2">
                  <c:v>4.46</c:v>
                </c:pt>
                <c:pt idx="3">
                  <c:v>14.34</c:v>
                </c:pt>
                <c:pt idx="4">
                  <c:v>17.28</c:v>
                </c:pt>
                <c:pt idx="5">
                  <c:v>15.84</c:v>
                </c:pt>
                <c:pt idx="6">
                  <c:v>12.84</c:v>
                </c:pt>
                <c:pt idx="7">
                  <c:v>37.74</c:v>
                </c:pt>
                <c:pt idx="8">
                  <c:v>18.739999999999998</c:v>
                </c:pt>
                <c:pt idx="9">
                  <c:v>16.68</c:v>
                </c:pt>
                <c:pt idx="10">
                  <c:v>20.86</c:v>
                </c:pt>
                <c:pt idx="11">
                  <c:v>18.04</c:v>
                </c:pt>
                <c:pt idx="12">
                  <c:v>23.26</c:v>
                </c:pt>
                <c:pt idx="13">
                  <c:v>49.36</c:v>
                </c:pt>
                <c:pt idx="14">
                  <c:v>20.96</c:v>
                </c:pt>
                <c:pt idx="15">
                  <c:v>34.520000000000003</c:v>
                </c:pt>
                <c:pt idx="16">
                  <c:v>5.74</c:v>
                </c:pt>
              </c:numCache>
            </c:numRef>
          </c:yVal>
          <c:smooth val="0"/>
        </c:ser>
        <c:ser>
          <c:idx val="1"/>
          <c:order val="1"/>
          <c:tx>
            <c:v>c=16</c:v>
          </c:tx>
          <c:spPr>
            <a:ln w="28575">
              <a:noFill/>
            </a:ln>
          </c:spPr>
          <c:marker>
            <c:spPr>
              <a:solidFill>
                <a:schemeClr val="accent1"/>
              </a:solidFill>
              <a:ln>
                <a:solidFill>
                  <a:schemeClr val="tx2"/>
                </a:solidFill>
              </a:ln>
            </c:spPr>
          </c:marker>
          <c:xVal>
            <c:numRef>
              <c:f>IPC!$K$4:$K$25</c:f>
              <c:numCache>
                <c:formatCode>General</c:formatCode>
                <c:ptCount val="22"/>
                <c:pt idx="0">
                  <c:v>0.28999999999999998</c:v>
                </c:pt>
                <c:pt idx="1">
                  <c:v>0.28000000000000003</c:v>
                </c:pt>
                <c:pt idx="2">
                  <c:v>0.24</c:v>
                </c:pt>
                <c:pt idx="3">
                  <c:v>0.42</c:v>
                </c:pt>
                <c:pt idx="4">
                  <c:v>0.63</c:v>
                </c:pt>
                <c:pt idx="5">
                  <c:v>1.35</c:v>
                </c:pt>
                <c:pt idx="6">
                  <c:v>2.2999999999999998</c:v>
                </c:pt>
                <c:pt idx="7">
                  <c:v>4.99</c:v>
                </c:pt>
                <c:pt idx="8">
                  <c:v>2.94</c:v>
                </c:pt>
                <c:pt idx="9">
                  <c:v>3.26</c:v>
                </c:pt>
                <c:pt idx="10">
                  <c:v>0.66</c:v>
                </c:pt>
                <c:pt idx="11">
                  <c:v>4.84</c:v>
                </c:pt>
                <c:pt idx="12">
                  <c:v>7.69</c:v>
                </c:pt>
                <c:pt idx="13">
                  <c:v>5.64</c:v>
                </c:pt>
                <c:pt idx="14">
                  <c:v>0.45</c:v>
                </c:pt>
                <c:pt idx="15">
                  <c:v>13.72</c:v>
                </c:pt>
                <c:pt idx="16">
                  <c:v>0.44</c:v>
                </c:pt>
                <c:pt idx="17">
                  <c:v>1.38</c:v>
                </c:pt>
                <c:pt idx="18">
                  <c:v>2.08</c:v>
                </c:pt>
                <c:pt idx="19">
                  <c:v>3</c:v>
                </c:pt>
                <c:pt idx="20">
                  <c:v>5.23</c:v>
                </c:pt>
                <c:pt idx="21">
                  <c:v>13.32</c:v>
                </c:pt>
              </c:numCache>
            </c:numRef>
          </c:xVal>
          <c:yVal>
            <c:numRef>
              <c:f>BW!$K$4:$K$20</c:f>
              <c:numCache>
                <c:formatCode>General</c:formatCode>
                <c:ptCount val="17"/>
                <c:pt idx="0">
                  <c:v>2.66</c:v>
                </c:pt>
                <c:pt idx="1">
                  <c:v>2.58</c:v>
                </c:pt>
                <c:pt idx="2">
                  <c:v>1.8</c:v>
                </c:pt>
                <c:pt idx="3">
                  <c:v>2.1</c:v>
                </c:pt>
                <c:pt idx="4">
                  <c:v>4.0199999999999996</c:v>
                </c:pt>
                <c:pt idx="5">
                  <c:v>8.9600000000000009</c:v>
                </c:pt>
                <c:pt idx="6">
                  <c:v>15.24</c:v>
                </c:pt>
                <c:pt idx="7">
                  <c:v>35.06</c:v>
                </c:pt>
                <c:pt idx="8">
                  <c:v>21.94</c:v>
                </c:pt>
                <c:pt idx="9">
                  <c:v>19.98</c:v>
                </c:pt>
                <c:pt idx="10">
                  <c:v>2.76</c:v>
                </c:pt>
                <c:pt idx="11">
                  <c:v>11.4</c:v>
                </c:pt>
                <c:pt idx="12">
                  <c:v>16.84</c:v>
                </c:pt>
                <c:pt idx="13">
                  <c:v>29.2</c:v>
                </c:pt>
                <c:pt idx="14">
                  <c:v>1.38</c:v>
                </c:pt>
                <c:pt idx="15">
                  <c:v>37.159999999999997</c:v>
                </c:pt>
                <c:pt idx="16">
                  <c:v>4.96</c:v>
                </c:pt>
              </c:numCache>
            </c:numRef>
          </c:yVal>
          <c:smooth val="0"/>
        </c:ser>
        <c:ser>
          <c:idx val="2"/>
          <c:order val="2"/>
          <c:tx>
            <c:v>c=4</c:v>
          </c:tx>
          <c:spPr>
            <a:ln w="28575">
              <a:noFill/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IPC!$H$4:$H$25</c:f>
              <c:numCache>
                <c:formatCode>General</c:formatCode>
                <c:ptCount val="22"/>
                <c:pt idx="0">
                  <c:v>0.21</c:v>
                </c:pt>
                <c:pt idx="1">
                  <c:v>0.21</c:v>
                </c:pt>
                <c:pt idx="2">
                  <c:v>0.93</c:v>
                </c:pt>
                <c:pt idx="3">
                  <c:v>1</c:v>
                </c:pt>
                <c:pt idx="4">
                  <c:v>1.75</c:v>
                </c:pt>
                <c:pt idx="5">
                  <c:v>1.1299999999999999</c:v>
                </c:pt>
                <c:pt idx="6">
                  <c:v>1.97</c:v>
                </c:pt>
                <c:pt idx="7">
                  <c:v>2.06</c:v>
                </c:pt>
                <c:pt idx="8">
                  <c:v>3.96</c:v>
                </c:pt>
                <c:pt idx="9">
                  <c:v>5.47</c:v>
                </c:pt>
                <c:pt idx="10">
                  <c:v>1.44</c:v>
                </c:pt>
                <c:pt idx="11">
                  <c:v>2.37</c:v>
                </c:pt>
                <c:pt idx="12">
                  <c:v>3.08</c:v>
                </c:pt>
                <c:pt idx="13">
                  <c:v>2.72</c:v>
                </c:pt>
                <c:pt idx="14">
                  <c:v>1.71</c:v>
                </c:pt>
                <c:pt idx="15">
                  <c:v>11.15</c:v>
                </c:pt>
                <c:pt idx="16">
                  <c:v>0.44</c:v>
                </c:pt>
                <c:pt idx="17">
                  <c:v>1.1200000000000001</c:v>
                </c:pt>
                <c:pt idx="18">
                  <c:v>4.82</c:v>
                </c:pt>
                <c:pt idx="19">
                  <c:v>4.62</c:v>
                </c:pt>
                <c:pt idx="20">
                  <c:v>2.69</c:v>
                </c:pt>
                <c:pt idx="21">
                  <c:v>11.9</c:v>
                </c:pt>
              </c:numCache>
            </c:numRef>
          </c:xVal>
          <c:yVal>
            <c:numRef>
              <c:f>BW!$H$4:$H$20</c:f>
              <c:numCache>
                <c:formatCode>General</c:formatCode>
                <c:ptCount val="17"/>
                <c:pt idx="0">
                  <c:v>1.4</c:v>
                </c:pt>
                <c:pt idx="1">
                  <c:v>1.4</c:v>
                </c:pt>
                <c:pt idx="2">
                  <c:v>6.3</c:v>
                </c:pt>
                <c:pt idx="3">
                  <c:v>4.42</c:v>
                </c:pt>
                <c:pt idx="4">
                  <c:v>7.96</c:v>
                </c:pt>
                <c:pt idx="5">
                  <c:v>10.02</c:v>
                </c:pt>
                <c:pt idx="6">
                  <c:v>15.72</c:v>
                </c:pt>
                <c:pt idx="7">
                  <c:v>25.16</c:v>
                </c:pt>
                <c:pt idx="8">
                  <c:v>18.38</c:v>
                </c:pt>
                <c:pt idx="9">
                  <c:v>19.36</c:v>
                </c:pt>
                <c:pt idx="10">
                  <c:v>3.9</c:v>
                </c:pt>
                <c:pt idx="11">
                  <c:v>6.44</c:v>
                </c:pt>
                <c:pt idx="12">
                  <c:v>7.18</c:v>
                </c:pt>
                <c:pt idx="13">
                  <c:v>15.9</c:v>
                </c:pt>
                <c:pt idx="14">
                  <c:v>4.34</c:v>
                </c:pt>
                <c:pt idx="15">
                  <c:v>27.7</c:v>
                </c:pt>
                <c:pt idx="16">
                  <c:v>4.88</c:v>
                </c:pt>
              </c:numCache>
            </c:numRef>
          </c:yVal>
          <c:smooth val="0"/>
        </c:ser>
        <c:ser>
          <c:idx val="3"/>
          <c:order val="3"/>
          <c:tx>
            <c:v>c=1</c:v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chemeClr val="accent3"/>
              </a:solidFill>
            </c:spPr>
          </c:marker>
          <c:xVal>
            <c:numRef>
              <c:f>IPC!$E$4:$E$25</c:f>
              <c:numCache>
                <c:formatCode>General</c:formatCode>
                <c:ptCount val="22"/>
                <c:pt idx="0">
                  <c:v>0.82</c:v>
                </c:pt>
                <c:pt idx="1">
                  <c:v>0.82</c:v>
                </c:pt>
                <c:pt idx="2">
                  <c:v>0.85</c:v>
                </c:pt>
                <c:pt idx="3">
                  <c:v>0.85</c:v>
                </c:pt>
                <c:pt idx="4">
                  <c:v>0.84</c:v>
                </c:pt>
                <c:pt idx="5">
                  <c:v>0.82</c:v>
                </c:pt>
                <c:pt idx="6">
                  <c:v>1.19</c:v>
                </c:pt>
                <c:pt idx="7">
                  <c:v>1.29</c:v>
                </c:pt>
                <c:pt idx="8">
                  <c:v>2.17</c:v>
                </c:pt>
                <c:pt idx="9">
                  <c:v>2.4</c:v>
                </c:pt>
                <c:pt idx="10">
                  <c:v>0.76</c:v>
                </c:pt>
                <c:pt idx="11">
                  <c:v>1.26</c:v>
                </c:pt>
                <c:pt idx="12">
                  <c:v>0.84</c:v>
                </c:pt>
                <c:pt idx="13">
                  <c:v>1.41</c:v>
                </c:pt>
                <c:pt idx="14">
                  <c:v>3.92</c:v>
                </c:pt>
                <c:pt idx="15">
                  <c:v>3.66</c:v>
                </c:pt>
                <c:pt idx="16">
                  <c:v>0.42</c:v>
                </c:pt>
                <c:pt idx="17">
                  <c:v>0.92</c:v>
                </c:pt>
                <c:pt idx="18">
                  <c:v>1.1200000000000001</c:v>
                </c:pt>
                <c:pt idx="19">
                  <c:v>2.46</c:v>
                </c:pt>
                <c:pt idx="20">
                  <c:v>1.39</c:v>
                </c:pt>
                <c:pt idx="21">
                  <c:v>3.75</c:v>
                </c:pt>
              </c:numCache>
            </c:numRef>
          </c:xVal>
          <c:yVal>
            <c:numRef>
              <c:f>BW!$E$4:$E$25</c:f>
              <c:numCache>
                <c:formatCode>General</c:formatCode>
                <c:ptCount val="22"/>
                <c:pt idx="0">
                  <c:v>0.94</c:v>
                </c:pt>
                <c:pt idx="1">
                  <c:v>0.94</c:v>
                </c:pt>
                <c:pt idx="2">
                  <c:v>0.98</c:v>
                </c:pt>
                <c:pt idx="3">
                  <c:v>1</c:v>
                </c:pt>
                <c:pt idx="4">
                  <c:v>1.1000000000000001</c:v>
                </c:pt>
                <c:pt idx="5">
                  <c:v>8.6199999999999992</c:v>
                </c:pt>
                <c:pt idx="6">
                  <c:v>9.74</c:v>
                </c:pt>
                <c:pt idx="7">
                  <c:v>14.52</c:v>
                </c:pt>
                <c:pt idx="8">
                  <c:v>13.24</c:v>
                </c:pt>
                <c:pt idx="9">
                  <c:v>13.18</c:v>
                </c:pt>
                <c:pt idx="10">
                  <c:v>2.2000000000000002</c:v>
                </c:pt>
                <c:pt idx="11">
                  <c:v>3.74</c:v>
                </c:pt>
                <c:pt idx="12">
                  <c:v>0.98</c:v>
                </c:pt>
                <c:pt idx="13">
                  <c:v>10.14</c:v>
                </c:pt>
                <c:pt idx="14">
                  <c:v>8.9</c:v>
                </c:pt>
                <c:pt idx="15">
                  <c:v>8.6199999999999992</c:v>
                </c:pt>
                <c:pt idx="16">
                  <c:v>4.62</c:v>
                </c:pt>
                <c:pt idx="17">
                  <c:v>8.7799999999999994</c:v>
                </c:pt>
                <c:pt idx="18">
                  <c:v>10.84</c:v>
                </c:pt>
                <c:pt idx="19">
                  <c:v>12.4</c:v>
                </c:pt>
                <c:pt idx="20">
                  <c:v>10.039999999999999</c:v>
                </c:pt>
                <c:pt idx="21">
                  <c:v>8.1999999999999993</c:v>
                </c:pt>
              </c:numCache>
            </c:numRef>
          </c:yVal>
          <c:smooth val="0"/>
        </c:ser>
        <c:ser>
          <c:idx val="4"/>
          <c:order val="4"/>
          <c:tx>
            <c:v>avg_ipc</c:v>
          </c:tx>
          <c:spPr>
            <a:ln w="28575">
              <a:solidFill>
                <a:srgbClr val="B3B3B3"/>
              </a:solidFill>
            </a:ln>
          </c:spPr>
          <c:marker>
            <c:symbol val="none"/>
          </c:marker>
          <c:xVal>
            <c:numRef>
              <c:f>(IPC!$U$33,IPC!$U$33)</c:f>
              <c:numCache>
                <c:formatCode>0.00</c:formatCode>
                <c:ptCount val="2"/>
                <c:pt idx="0">
                  <c:v>2.5521874999999983</c:v>
                </c:pt>
                <c:pt idx="1">
                  <c:v>2.5521874999999983</c:v>
                </c:pt>
              </c:numCache>
            </c:numRef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60</c:v>
              </c:pt>
            </c:numLit>
          </c:yVal>
          <c:smooth val="0"/>
        </c:ser>
        <c:ser>
          <c:idx val="5"/>
          <c:order val="5"/>
          <c:tx>
            <c:v>avg_bw</c:v>
          </c:tx>
          <c:spPr>
            <a:ln w="28575">
              <a:solidFill>
                <a:srgbClr val="B3B3B3"/>
              </a:solidFill>
            </a:ln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20</c:v>
              </c:pt>
            </c:numLit>
          </c:xVal>
          <c:yVal>
            <c:numRef>
              <c:f>(BW!$O$32,BW!$O$32)</c:f>
              <c:numCache>
                <c:formatCode>0.00</c:formatCode>
                <c:ptCount val="2"/>
                <c:pt idx="0">
                  <c:v>9.1935975609756113</c:v>
                </c:pt>
                <c:pt idx="1">
                  <c:v>9.1935975609756113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654656"/>
        <c:axId val="99665024"/>
      </c:scatterChart>
      <c:valAx>
        <c:axId val="9965465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IPC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99665024"/>
        <c:crosses val="autoZero"/>
        <c:crossBetween val="midCat"/>
      </c:valAx>
      <c:valAx>
        <c:axId val="99665024"/>
        <c:scaling>
          <c:orientation val="minMax"/>
          <c:max val="6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L1-L2 BW [GB/s]</a:t>
                </a:r>
              </a:p>
            </c:rich>
          </c:tx>
          <c:layout>
            <c:manualLayout>
              <c:xMode val="edge"/>
              <c:yMode val="edge"/>
              <c:x val="2.7777777777777779E-3"/>
              <c:y val="0.27225904053659961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99654656"/>
        <c:crosses val="autoZero"/>
        <c:crossBetween val="midCat"/>
      </c:valAx>
    </c:plotArea>
    <c:legend>
      <c:legendPos val="r"/>
      <c:legendEntry>
        <c:idx val="4"/>
        <c:delete val="1"/>
      </c:legendEntry>
      <c:legendEntry>
        <c:idx val="5"/>
        <c:delete val="1"/>
      </c:legendEntry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3.2854444508041897E-2"/>
          <c:y val="9.457660176848004E-2"/>
          <c:w val="0.86924045561215768"/>
          <c:h val="0.838853337424779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BW!$E$3</c:f>
              <c:strCache>
                <c:ptCount val="1"/>
                <c:pt idx="0">
                  <c:v>w64 c1</c:v>
                </c:pt>
              </c:strCache>
            </c:strRef>
          </c:tx>
          <c:spPr>
            <a:solidFill>
              <a:srgbClr val="579D1C"/>
            </a:solidFill>
            <a:ln>
              <a:noFill/>
            </a:ln>
          </c:spPr>
          <c:invertIfNegative val="0"/>
          <c:cat>
            <c:strRef>
              <c:f>BW!$A$4:$A$19</c:f>
              <c:strCache>
                <c:ptCount val="16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  <c:pt idx="8">
                  <c:v>#9</c:v>
                </c:pt>
                <c:pt idx="9">
                  <c:v>#10</c:v>
                </c:pt>
                <c:pt idx="10">
                  <c:v>#11</c:v>
                </c:pt>
                <c:pt idx="11">
                  <c:v>#12</c:v>
                </c:pt>
                <c:pt idx="12">
                  <c:v>#13</c:v>
                </c:pt>
                <c:pt idx="13">
                  <c:v>#14</c:v>
                </c:pt>
                <c:pt idx="14">
                  <c:v>#15</c:v>
                </c:pt>
                <c:pt idx="15">
                  <c:v>#16</c:v>
                </c:pt>
              </c:strCache>
            </c:strRef>
          </c:cat>
          <c:val>
            <c:numRef>
              <c:f>BW!$E$4:$E$19</c:f>
              <c:numCache>
                <c:formatCode>General</c:formatCode>
                <c:ptCount val="16"/>
                <c:pt idx="0">
                  <c:v>0.94</c:v>
                </c:pt>
                <c:pt idx="1">
                  <c:v>0.94</c:v>
                </c:pt>
                <c:pt idx="2">
                  <c:v>0.98</c:v>
                </c:pt>
                <c:pt idx="3">
                  <c:v>1</c:v>
                </c:pt>
                <c:pt idx="4">
                  <c:v>1.1000000000000001</c:v>
                </c:pt>
                <c:pt idx="5">
                  <c:v>8.6199999999999992</c:v>
                </c:pt>
                <c:pt idx="6">
                  <c:v>9.74</c:v>
                </c:pt>
                <c:pt idx="7">
                  <c:v>14.52</c:v>
                </c:pt>
                <c:pt idx="8">
                  <c:v>13.24</c:v>
                </c:pt>
                <c:pt idx="9">
                  <c:v>13.18</c:v>
                </c:pt>
                <c:pt idx="10">
                  <c:v>2.2000000000000002</c:v>
                </c:pt>
                <c:pt idx="11">
                  <c:v>3.74</c:v>
                </c:pt>
                <c:pt idx="12">
                  <c:v>0.98</c:v>
                </c:pt>
                <c:pt idx="13">
                  <c:v>10.14</c:v>
                </c:pt>
                <c:pt idx="14">
                  <c:v>8.9</c:v>
                </c:pt>
                <c:pt idx="15">
                  <c:v>8.6199999999999992</c:v>
                </c:pt>
              </c:numCache>
            </c:numRef>
          </c:val>
        </c:ser>
        <c:ser>
          <c:idx val="6"/>
          <c:order val="1"/>
          <c:tx>
            <c:strRef>
              <c:f>BW!$H$3</c:f>
              <c:strCache>
                <c:ptCount val="1"/>
                <c:pt idx="0">
                  <c:v>w16 c4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C00000"/>
              </a:solidFill>
            </a:ln>
          </c:spPr>
          <c:invertIfNegative val="0"/>
          <c:cat>
            <c:strRef>
              <c:f>BW!$A$4:$A$19</c:f>
              <c:strCache>
                <c:ptCount val="16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  <c:pt idx="8">
                  <c:v>#9</c:v>
                </c:pt>
                <c:pt idx="9">
                  <c:v>#10</c:v>
                </c:pt>
                <c:pt idx="10">
                  <c:v>#11</c:v>
                </c:pt>
                <c:pt idx="11">
                  <c:v>#12</c:v>
                </c:pt>
                <c:pt idx="12">
                  <c:v>#13</c:v>
                </c:pt>
                <c:pt idx="13">
                  <c:v>#14</c:v>
                </c:pt>
                <c:pt idx="14">
                  <c:v>#15</c:v>
                </c:pt>
                <c:pt idx="15">
                  <c:v>#16</c:v>
                </c:pt>
              </c:strCache>
            </c:strRef>
          </c:cat>
          <c:val>
            <c:numRef>
              <c:f>BW!$H$4:$H$19</c:f>
              <c:numCache>
                <c:formatCode>General</c:formatCode>
                <c:ptCount val="16"/>
                <c:pt idx="0">
                  <c:v>1.4</c:v>
                </c:pt>
                <c:pt idx="1">
                  <c:v>1.4</c:v>
                </c:pt>
                <c:pt idx="2">
                  <c:v>6.3</c:v>
                </c:pt>
                <c:pt idx="3">
                  <c:v>4.42</c:v>
                </c:pt>
                <c:pt idx="4">
                  <c:v>7.96</c:v>
                </c:pt>
                <c:pt idx="5">
                  <c:v>10.02</c:v>
                </c:pt>
                <c:pt idx="6">
                  <c:v>15.72</c:v>
                </c:pt>
                <c:pt idx="7">
                  <c:v>25.16</c:v>
                </c:pt>
                <c:pt idx="8">
                  <c:v>18.38</c:v>
                </c:pt>
                <c:pt idx="9">
                  <c:v>19.36</c:v>
                </c:pt>
                <c:pt idx="10">
                  <c:v>3.9</c:v>
                </c:pt>
                <c:pt idx="11">
                  <c:v>6.44</c:v>
                </c:pt>
                <c:pt idx="12">
                  <c:v>7.18</c:v>
                </c:pt>
                <c:pt idx="13">
                  <c:v>15.9</c:v>
                </c:pt>
                <c:pt idx="14">
                  <c:v>4.34</c:v>
                </c:pt>
                <c:pt idx="15">
                  <c:v>27.7</c:v>
                </c:pt>
              </c:numCache>
            </c:numRef>
          </c:val>
        </c:ser>
        <c:ser>
          <c:idx val="9"/>
          <c:order val="2"/>
          <c:tx>
            <c:strRef>
              <c:f>BW!$K$3</c:f>
              <c:strCache>
                <c:ptCount val="1"/>
                <c:pt idx="0">
                  <c:v>w4 c16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2"/>
              </a:solidFill>
            </a:ln>
          </c:spPr>
          <c:invertIfNegative val="0"/>
          <c:cat>
            <c:strRef>
              <c:f>BW!$A$4:$A$19</c:f>
              <c:strCache>
                <c:ptCount val="16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  <c:pt idx="8">
                  <c:v>#9</c:v>
                </c:pt>
                <c:pt idx="9">
                  <c:v>#10</c:v>
                </c:pt>
                <c:pt idx="10">
                  <c:v>#11</c:v>
                </c:pt>
                <c:pt idx="11">
                  <c:v>#12</c:v>
                </c:pt>
                <c:pt idx="12">
                  <c:v>#13</c:v>
                </c:pt>
                <c:pt idx="13">
                  <c:v>#14</c:v>
                </c:pt>
                <c:pt idx="14">
                  <c:v>#15</c:v>
                </c:pt>
                <c:pt idx="15">
                  <c:v>#16</c:v>
                </c:pt>
              </c:strCache>
            </c:strRef>
          </c:cat>
          <c:val>
            <c:numRef>
              <c:f>BW!$K$4:$K$19</c:f>
              <c:numCache>
                <c:formatCode>General</c:formatCode>
                <c:ptCount val="16"/>
                <c:pt idx="0">
                  <c:v>2.66</c:v>
                </c:pt>
                <c:pt idx="1">
                  <c:v>2.58</c:v>
                </c:pt>
                <c:pt idx="2">
                  <c:v>1.8</c:v>
                </c:pt>
                <c:pt idx="3">
                  <c:v>2.1</c:v>
                </c:pt>
                <c:pt idx="4">
                  <c:v>4.0199999999999996</c:v>
                </c:pt>
                <c:pt idx="5">
                  <c:v>8.9600000000000009</c:v>
                </c:pt>
                <c:pt idx="6">
                  <c:v>15.24</c:v>
                </c:pt>
                <c:pt idx="7">
                  <c:v>35.06</c:v>
                </c:pt>
                <c:pt idx="8">
                  <c:v>21.94</c:v>
                </c:pt>
                <c:pt idx="9">
                  <c:v>19.98</c:v>
                </c:pt>
                <c:pt idx="10">
                  <c:v>2.76</c:v>
                </c:pt>
                <c:pt idx="11">
                  <c:v>11.4</c:v>
                </c:pt>
                <c:pt idx="12">
                  <c:v>16.84</c:v>
                </c:pt>
                <c:pt idx="13">
                  <c:v>29.2</c:v>
                </c:pt>
                <c:pt idx="14">
                  <c:v>1.38</c:v>
                </c:pt>
                <c:pt idx="15">
                  <c:v>37.159999999999997</c:v>
                </c:pt>
              </c:numCache>
            </c:numRef>
          </c:val>
        </c:ser>
        <c:ser>
          <c:idx val="12"/>
          <c:order val="3"/>
          <c:tx>
            <c:strRef>
              <c:f>BW!$N$3</c:f>
              <c:strCache>
                <c:ptCount val="1"/>
                <c:pt idx="0">
                  <c:v>w1 c64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BW!$A$4:$A$19</c:f>
              <c:strCache>
                <c:ptCount val="16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  <c:pt idx="8">
                  <c:v>#9</c:v>
                </c:pt>
                <c:pt idx="9">
                  <c:v>#10</c:v>
                </c:pt>
                <c:pt idx="10">
                  <c:v>#11</c:v>
                </c:pt>
                <c:pt idx="11">
                  <c:v>#12</c:v>
                </c:pt>
                <c:pt idx="12">
                  <c:v>#13</c:v>
                </c:pt>
                <c:pt idx="13">
                  <c:v>#14</c:v>
                </c:pt>
                <c:pt idx="14">
                  <c:v>#15</c:v>
                </c:pt>
                <c:pt idx="15">
                  <c:v>#16</c:v>
                </c:pt>
              </c:strCache>
            </c:strRef>
          </c:cat>
          <c:val>
            <c:numRef>
              <c:f>BW!$N$4:$N$19</c:f>
              <c:numCache>
                <c:formatCode>General</c:formatCode>
                <c:ptCount val="16"/>
                <c:pt idx="0">
                  <c:v>7.78</c:v>
                </c:pt>
                <c:pt idx="1">
                  <c:v>7.76</c:v>
                </c:pt>
                <c:pt idx="2">
                  <c:v>4.46</c:v>
                </c:pt>
                <c:pt idx="3">
                  <c:v>14.34</c:v>
                </c:pt>
                <c:pt idx="4">
                  <c:v>17.28</c:v>
                </c:pt>
                <c:pt idx="5">
                  <c:v>15.84</c:v>
                </c:pt>
                <c:pt idx="6">
                  <c:v>12.84</c:v>
                </c:pt>
                <c:pt idx="7">
                  <c:v>37.74</c:v>
                </c:pt>
                <c:pt idx="8">
                  <c:v>18.739999999999998</c:v>
                </c:pt>
                <c:pt idx="9">
                  <c:v>16.68</c:v>
                </c:pt>
                <c:pt idx="10">
                  <c:v>20.86</c:v>
                </c:pt>
                <c:pt idx="11">
                  <c:v>18.04</c:v>
                </c:pt>
                <c:pt idx="12">
                  <c:v>23.26</c:v>
                </c:pt>
                <c:pt idx="13">
                  <c:v>49.36</c:v>
                </c:pt>
                <c:pt idx="14">
                  <c:v>20.96</c:v>
                </c:pt>
                <c:pt idx="15">
                  <c:v>34.520000000000003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726464"/>
        <c:axId val="99703808"/>
      </c:barChart>
      <c:valAx>
        <c:axId val="99703808"/>
        <c:scaling>
          <c:orientation val="minMax"/>
          <c:max val="50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L1-L2</a:t>
                </a:r>
                <a:r>
                  <a:rPr lang="en-US" baseline="0"/>
                  <a:t> </a:t>
                </a:r>
                <a:r>
                  <a:rPr lang="en-US"/>
                  <a:t> Bandwidth (B/s)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en-US"/>
          </a:p>
        </c:txPr>
        <c:crossAx val="99726464"/>
        <c:crosses val="autoZero"/>
        <c:crossBetween val="between"/>
        <c:majorUnit val="5"/>
      </c:valAx>
      <c:catAx>
        <c:axId val="99726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Benchmarks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en-US"/>
          </a:p>
        </c:txPr>
        <c:crossAx val="9970380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90265779277590297"/>
          <c:y val="0.20437507811523559"/>
          <c:w val="9.7342207224096991E-2"/>
          <c:h val="0.57140857392825894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000" b="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3.2854444508041897E-2"/>
          <c:y val="9.4576601768480081E-2"/>
          <c:w val="0.8692404556121579"/>
          <c:h val="0.838853337424779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miss!$B$3</c:f>
              <c:strCache>
                <c:ptCount val="1"/>
                <c:pt idx="0">
                  <c:v>w1 c1</c:v>
                </c:pt>
              </c:strCache>
            </c:strRef>
          </c:tx>
          <c:spPr>
            <a:solidFill>
              <a:schemeClr val="bg1"/>
            </a:solidFill>
            <a:ln>
              <a:solidFill>
                <a:srgbClr val="00B050"/>
              </a:solidFill>
            </a:ln>
          </c:spPr>
          <c:invertIfNegative val="0"/>
          <c:cat>
            <c:strRef>
              <c:f>miss!$A$4:$A$19</c:f>
              <c:strCache>
                <c:ptCount val="16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  <c:pt idx="8">
                  <c:v>#9</c:v>
                </c:pt>
                <c:pt idx="9">
                  <c:v>#10</c:v>
                </c:pt>
                <c:pt idx="10">
                  <c:v>#11</c:v>
                </c:pt>
                <c:pt idx="11">
                  <c:v>#12</c:v>
                </c:pt>
                <c:pt idx="12">
                  <c:v>#13</c:v>
                </c:pt>
                <c:pt idx="13">
                  <c:v>#14</c:v>
                </c:pt>
                <c:pt idx="14">
                  <c:v>#15</c:v>
                </c:pt>
                <c:pt idx="15">
                  <c:v>#16</c:v>
                </c:pt>
              </c:strCache>
            </c:strRef>
          </c:cat>
          <c:val>
            <c:numRef>
              <c:f>miss!$B$4:$B$19</c:f>
              <c:numCache>
                <c:formatCode>0</c:formatCode>
                <c:ptCount val="16"/>
                <c:pt idx="0">
                  <c:v>203.51</c:v>
                </c:pt>
                <c:pt idx="1">
                  <c:v>214.5</c:v>
                </c:pt>
                <c:pt idx="2">
                  <c:v>201.47</c:v>
                </c:pt>
                <c:pt idx="3">
                  <c:v>213.69</c:v>
                </c:pt>
                <c:pt idx="4">
                  <c:v>182.07</c:v>
                </c:pt>
                <c:pt idx="5">
                  <c:v>158.99</c:v>
                </c:pt>
                <c:pt idx="6">
                  <c:v>102.31</c:v>
                </c:pt>
                <c:pt idx="7">
                  <c:v>111.2</c:v>
                </c:pt>
                <c:pt idx="8">
                  <c:v>164.97</c:v>
                </c:pt>
                <c:pt idx="9">
                  <c:v>162.19</c:v>
                </c:pt>
                <c:pt idx="10">
                  <c:v>207.44</c:v>
                </c:pt>
                <c:pt idx="11">
                  <c:v>246.08</c:v>
                </c:pt>
                <c:pt idx="12">
                  <c:v>212.17</c:v>
                </c:pt>
                <c:pt idx="13">
                  <c:v>171.26</c:v>
                </c:pt>
                <c:pt idx="14">
                  <c:v>183.81</c:v>
                </c:pt>
                <c:pt idx="15">
                  <c:v>190.09</c:v>
                </c:pt>
              </c:numCache>
            </c:numRef>
          </c:val>
        </c:ser>
        <c:ser>
          <c:idx val="1"/>
          <c:order val="1"/>
          <c:tx>
            <c:strRef>
              <c:f>miss!$C$3</c:f>
              <c:strCache>
                <c:ptCount val="1"/>
                <c:pt idx="0">
                  <c:v>w4 c1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solidFill>
                <a:srgbClr val="00B050"/>
              </a:solidFill>
            </a:ln>
          </c:spPr>
          <c:invertIfNegative val="0"/>
          <c:cat>
            <c:strRef>
              <c:f>miss!$A$4:$A$19</c:f>
              <c:strCache>
                <c:ptCount val="16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  <c:pt idx="8">
                  <c:v>#9</c:v>
                </c:pt>
                <c:pt idx="9">
                  <c:v>#10</c:v>
                </c:pt>
                <c:pt idx="10">
                  <c:v>#11</c:v>
                </c:pt>
                <c:pt idx="11">
                  <c:v>#12</c:v>
                </c:pt>
                <c:pt idx="12">
                  <c:v>#13</c:v>
                </c:pt>
                <c:pt idx="13">
                  <c:v>#14</c:v>
                </c:pt>
                <c:pt idx="14">
                  <c:v>#15</c:v>
                </c:pt>
                <c:pt idx="15">
                  <c:v>#16</c:v>
                </c:pt>
              </c:strCache>
            </c:strRef>
          </c:cat>
          <c:val>
            <c:numRef>
              <c:f>miss!$C$4:$C$19</c:f>
              <c:numCache>
                <c:formatCode>0</c:formatCode>
                <c:ptCount val="16"/>
                <c:pt idx="0">
                  <c:v>200.81</c:v>
                </c:pt>
                <c:pt idx="1">
                  <c:v>200.72</c:v>
                </c:pt>
                <c:pt idx="2">
                  <c:v>207.82</c:v>
                </c:pt>
                <c:pt idx="3">
                  <c:v>229.57</c:v>
                </c:pt>
                <c:pt idx="4">
                  <c:v>160.94</c:v>
                </c:pt>
                <c:pt idx="5">
                  <c:v>153.61000000000001</c:v>
                </c:pt>
                <c:pt idx="6">
                  <c:v>111.07</c:v>
                </c:pt>
                <c:pt idx="7">
                  <c:v>103.01</c:v>
                </c:pt>
                <c:pt idx="8">
                  <c:v>137.86000000000001</c:v>
                </c:pt>
                <c:pt idx="9">
                  <c:v>127.24</c:v>
                </c:pt>
                <c:pt idx="10">
                  <c:v>207.44</c:v>
                </c:pt>
                <c:pt idx="11">
                  <c:v>220.69</c:v>
                </c:pt>
                <c:pt idx="12">
                  <c:v>224.33</c:v>
                </c:pt>
                <c:pt idx="13">
                  <c:v>145.22999999999999</c:v>
                </c:pt>
                <c:pt idx="14">
                  <c:v>139.56</c:v>
                </c:pt>
                <c:pt idx="15">
                  <c:v>102.26</c:v>
                </c:pt>
              </c:numCache>
            </c:numRef>
          </c:val>
        </c:ser>
        <c:ser>
          <c:idx val="2"/>
          <c:order val="2"/>
          <c:tx>
            <c:strRef>
              <c:f>miss!$D$3</c:f>
              <c:strCache>
                <c:ptCount val="1"/>
                <c:pt idx="0">
                  <c:v>w16 c1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rgbClr val="00B050"/>
              </a:solidFill>
            </a:ln>
          </c:spPr>
          <c:invertIfNegative val="0"/>
          <c:cat>
            <c:strRef>
              <c:f>miss!$A$4:$A$19</c:f>
              <c:strCache>
                <c:ptCount val="16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  <c:pt idx="8">
                  <c:v>#9</c:v>
                </c:pt>
                <c:pt idx="9">
                  <c:v>#10</c:v>
                </c:pt>
                <c:pt idx="10">
                  <c:v>#11</c:v>
                </c:pt>
                <c:pt idx="11">
                  <c:v>#12</c:v>
                </c:pt>
                <c:pt idx="12">
                  <c:v>#13</c:v>
                </c:pt>
                <c:pt idx="13">
                  <c:v>#14</c:v>
                </c:pt>
                <c:pt idx="14">
                  <c:v>#15</c:v>
                </c:pt>
                <c:pt idx="15">
                  <c:v>#16</c:v>
                </c:pt>
              </c:strCache>
            </c:strRef>
          </c:cat>
          <c:val>
            <c:numRef>
              <c:f>miss!$D$4:$D$19</c:f>
              <c:numCache>
                <c:formatCode>0</c:formatCode>
                <c:ptCount val="16"/>
                <c:pt idx="0">
                  <c:v>412.31</c:v>
                </c:pt>
                <c:pt idx="1">
                  <c:v>412.55</c:v>
                </c:pt>
                <c:pt idx="2">
                  <c:v>168.27</c:v>
                </c:pt>
                <c:pt idx="3">
                  <c:v>210.25</c:v>
                </c:pt>
                <c:pt idx="4">
                  <c:v>167.24</c:v>
                </c:pt>
                <c:pt idx="5">
                  <c:v>148.25</c:v>
                </c:pt>
                <c:pt idx="6">
                  <c:v>129.28</c:v>
                </c:pt>
                <c:pt idx="7">
                  <c:v>109.37</c:v>
                </c:pt>
                <c:pt idx="8">
                  <c:v>164.03</c:v>
                </c:pt>
                <c:pt idx="9">
                  <c:v>170.88</c:v>
                </c:pt>
                <c:pt idx="10">
                  <c:v>207.18</c:v>
                </c:pt>
                <c:pt idx="11">
                  <c:v>192.68</c:v>
                </c:pt>
                <c:pt idx="12">
                  <c:v>395.82</c:v>
                </c:pt>
                <c:pt idx="13">
                  <c:v>146.56</c:v>
                </c:pt>
                <c:pt idx="14">
                  <c:v>144.38</c:v>
                </c:pt>
                <c:pt idx="15">
                  <c:v>91.89</c:v>
                </c:pt>
              </c:numCache>
            </c:numRef>
          </c:val>
        </c:ser>
        <c:ser>
          <c:idx val="3"/>
          <c:order val="3"/>
          <c:tx>
            <c:strRef>
              <c:f>miss!$E$3</c:f>
              <c:strCache>
                <c:ptCount val="1"/>
                <c:pt idx="0">
                  <c:v>w64 c1</c:v>
                </c:pt>
              </c:strCache>
            </c:strRef>
          </c:tx>
          <c:spPr>
            <a:solidFill>
              <a:srgbClr val="579D1C"/>
            </a:solidFill>
            <a:ln>
              <a:noFill/>
            </a:ln>
          </c:spPr>
          <c:invertIfNegative val="0"/>
          <c:cat>
            <c:strRef>
              <c:f>miss!$A$4:$A$19</c:f>
              <c:strCache>
                <c:ptCount val="16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  <c:pt idx="8">
                  <c:v>#9</c:v>
                </c:pt>
                <c:pt idx="9">
                  <c:v>#10</c:v>
                </c:pt>
                <c:pt idx="10">
                  <c:v>#11</c:v>
                </c:pt>
                <c:pt idx="11">
                  <c:v>#12</c:v>
                </c:pt>
                <c:pt idx="12">
                  <c:v>#13</c:v>
                </c:pt>
                <c:pt idx="13">
                  <c:v>#14</c:v>
                </c:pt>
                <c:pt idx="14">
                  <c:v>#15</c:v>
                </c:pt>
                <c:pt idx="15">
                  <c:v>#16</c:v>
                </c:pt>
              </c:strCache>
            </c:strRef>
          </c:cat>
          <c:val>
            <c:numRef>
              <c:f>miss!$E$4:$E$19</c:f>
              <c:numCache>
                <c:formatCode>0</c:formatCode>
                <c:ptCount val="16"/>
                <c:pt idx="0">
                  <c:v>419.75</c:v>
                </c:pt>
                <c:pt idx="1">
                  <c:v>421.78</c:v>
                </c:pt>
                <c:pt idx="2">
                  <c:v>408.43</c:v>
                </c:pt>
                <c:pt idx="3">
                  <c:v>407.34</c:v>
                </c:pt>
                <c:pt idx="4">
                  <c:v>375.63</c:v>
                </c:pt>
                <c:pt idx="5">
                  <c:v>146.38</c:v>
                </c:pt>
                <c:pt idx="6">
                  <c:v>120.47</c:v>
                </c:pt>
                <c:pt idx="7">
                  <c:v>122.27</c:v>
                </c:pt>
                <c:pt idx="8">
                  <c:v>236.31</c:v>
                </c:pt>
                <c:pt idx="9">
                  <c:v>292.92</c:v>
                </c:pt>
                <c:pt idx="10">
                  <c:v>207.18</c:v>
                </c:pt>
                <c:pt idx="11">
                  <c:v>186.83</c:v>
                </c:pt>
                <c:pt idx="12">
                  <c:v>407.77</c:v>
                </c:pt>
                <c:pt idx="13">
                  <c:v>145.38999999999999</c:v>
                </c:pt>
                <c:pt idx="14">
                  <c:v>172.53</c:v>
                </c:pt>
                <c:pt idx="15">
                  <c:v>91.89</c:v>
                </c:pt>
              </c:numCache>
            </c:numRef>
          </c:val>
        </c:ser>
        <c:ser>
          <c:idx val="4"/>
          <c:order val="4"/>
          <c:tx>
            <c:strRef>
              <c:f>miss!$F$3</c:f>
              <c:strCache>
                <c:ptCount val="1"/>
                <c:pt idx="0">
                  <c:v>w1 c4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solidFill>
                <a:srgbClr val="C00000"/>
              </a:solidFill>
            </a:ln>
          </c:spPr>
          <c:invertIfNegative val="0"/>
          <c:cat>
            <c:strRef>
              <c:f>miss!$A$4:$A$19</c:f>
              <c:strCache>
                <c:ptCount val="16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  <c:pt idx="8">
                  <c:v>#9</c:v>
                </c:pt>
                <c:pt idx="9">
                  <c:v>#10</c:v>
                </c:pt>
                <c:pt idx="10">
                  <c:v>#11</c:v>
                </c:pt>
                <c:pt idx="11">
                  <c:v>#12</c:v>
                </c:pt>
                <c:pt idx="12">
                  <c:v>#13</c:v>
                </c:pt>
                <c:pt idx="13">
                  <c:v>#14</c:v>
                </c:pt>
                <c:pt idx="14">
                  <c:v>#15</c:v>
                </c:pt>
                <c:pt idx="15">
                  <c:v>#16</c:v>
                </c:pt>
              </c:strCache>
            </c:strRef>
          </c:cat>
          <c:val>
            <c:numRef>
              <c:f>miss!$F$4:$F$19</c:f>
              <c:numCache>
                <c:formatCode>0</c:formatCode>
                <c:ptCount val="16"/>
                <c:pt idx="0">
                  <c:v>359.39</c:v>
                </c:pt>
                <c:pt idx="1">
                  <c:v>149.37</c:v>
                </c:pt>
                <c:pt idx="2">
                  <c:v>172.07</c:v>
                </c:pt>
                <c:pt idx="3">
                  <c:v>336.46</c:v>
                </c:pt>
                <c:pt idx="4">
                  <c:v>173.35</c:v>
                </c:pt>
                <c:pt idx="5">
                  <c:v>143.97999999999999</c:v>
                </c:pt>
                <c:pt idx="6">
                  <c:v>271.17</c:v>
                </c:pt>
                <c:pt idx="7">
                  <c:v>138.88</c:v>
                </c:pt>
                <c:pt idx="8">
                  <c:v>172.31</c:v>
                </c:pt>
                <c:pt idx="9">
                  <c:v>171.67</c:v>
                </c:pt>
                <c:pt idx="10">
                  <c:v>135.25</c:v>
                </c:pt>
                <c:pt idx="11">
                  <c:v>176.89</c:v>
                </c:pt>
                <c:pt idx="12">
                  <c:v>191.24</c:v>
                </c:pt>
                <c:pt idx="13">
                  <c:v>143.1</c:v>
                </c:pt>
                <c:pt idx="14">
                  <c:v>164.62</c:v>
                </c:pt>
                <c:pt idx="15">
                  <c:v>103.68</c:v>
                </c:pt>
              </c:numCache>
            </c:numRef>
          </c:val>
        </c:ser>
        <c:ser>
          <c:idx val="5"/>
          <c:order val="5"/>
          <c:tx>
            <c:strRef>
              <c:f>miss!$G$3</c:f>
              <c:strCache>
                <c:ptCount val="1"/>
                <c:pt idx="0">
                  <c:v>w4 c4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C00000"/>
              </a:solidFill>
            </a:ln>
          </c:spPr>
          <c:invertIfNegative val="0"/>
          <c:cat>
            <c:strRef>
              <c:f>miss!$A$4:$A$19</c:f>
              <c:strCache>
                <c:ptCount val="16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  <c:pt idx="8">
                  <c:v>#9</c:v>
                </c:pt>
                <c:pt idx="9">
                  <c:v>#10</c:v>
                </c:pt>
                <c:pt idx="10">
                  <c:v>#11</c:v>
                </c:pt>
                <c:pt idx="11">
                  <c:v>#12</c:v>
                </c:pt>
                <c:pt idx="12">
                  <c:v>#13</c:v>
                </c:pt>
                <c:pt idx="13">
                  <c:v>#14</c:v>
                </c:pt>
                <c:pt idx="14">
                  <c:v>#15</c:v>
                </c:pt>
                <c:pt idx="15">
                  <c:v>#16</c:v>
                </c:pt>
              </c:strCache>
            </c:strRef>
          </c:cat>
          <c:val>
            <c:numRef>
              <c:f>miss!$G$4:$G$19</c:f>
              <c:numCache>
                <c:formatCode>0</c:formatCode>
                <c:ptCount val="16"/>
                <c:pt idx="0">
                  <c:v>349.31</c:v>
                </c:pt>
                <c:pt idx="1">
                  <c:v>151.34</c:v>
                </c:pt>
                <c:pt idx="2">
                  <c:v>166.09</c:v>
                </c:pt>
                <c:pt idx="3">
                  <c:v>223.46</c:v>
                </c:pt>
                <c:pt idx="4">
                  <c:v>150.82</c:v>
                </c:pt>
                <c:pt idx="5">
                  <c:v>139.26</c:v>
                </c:pt>
                <c:pt idx="6">
                  <c:v>175.27</c:v>
                </c:pt>
                <c:pt idx="7">
                  <c:v>125.04</c:v>
                </c:pt>
                <c:pt idx="8">
                  <c:v>274.41000000000003</c:v>
                </c:pt>
                <c:pt idx="9">
                  <c:v>246.66</c:v>
                </c:pt>
                <c:pt idx="10">
                  <c:v>135.25</c:v>
                </c:pt>
                <c:pt idx="11">
                  <c:v>160.56</c:v>
                </c:pt>
                <c:pt idx="12">
                  <c:v>117.98</c:v>
                </c:pt>
                <c:pt idx="13">
                  <c:v>135.38</c:v>
                </c:pt>
                <c:pt idx="14">
                  <c:v>217.93</c:v>
                </c:pt>
                <c:pt idx="15">
                  <c:v>81.02</c:v>
                </c:pt>
              </c:numCache>
            </c:numRef>
          </c:val>
        </c:ser>
        <c:ser>
          <c:idx val="6"/>
          <c:order val="6"/>
          <c:tx>
            <c:strRef>
              <c:f>miss!$H$3</c:f>
              <c:strCache>
                <c:ptCount val="1"/>
                <c:pt idx="0">
                  <c:v>w16 c4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C00000"/>
              </a:solidFill>
            </a:ln>
          </c:spPr>
          <c:invertIfNegative val="0"/>
          <c:cat>
            <c:strRef>
              <c:f>miss!$A$4:$A$19</c:f>
              <c:strCache>
                <c:ptCount val="16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  <c:pt idx="8">
                  <c:v>#9</c:v>
                </c:pt>
                <c:pt idx="9">
                  <c:v>#10</c:v>
                </c:pt>
                <c:pt idx="10">
                  <c:v>#11</c:v>
                </c:pt>
                <c:pt idx="11">
                  <c:v>#12</c:v>
                </c:pt>
                <c:pt idx="12">
                  <c:v>#13</c:v>
                </c:pt>
                <c:pt idx="13">
                  <c:v>#14</c:v>
                </c:pt>
                <c:pt idx="14">
                  <c:v>#15</c:v>
                </c:pt>
                <c:pt idx="15">
                  <c:v>#16</c:v>
                </c:pt>
              </c:strCache>
            </c:strRef>
          </c:cat>
          <c:val>
            <c:numRef>
              <c:f>miss!$H$4:$H$19</c:f>
              <c:numCache>
                <c:formatCode>0</c:formatCode>
                <c:ptCount val="16"/>
                <c:pt idx="0">
                  <c:v>298.31</c:v>
                </c:pt>
                <c:pt idx="1">
                  <c:v>316.70999999999998</c:v>
                </c:pt>
                <c:pt idx="2">
                  <c:v>158</c:v>
                </c:pt>
                <c:pt idx="3">
                  <c:v>165.47</c:v>
                </c:pt>
                <c:pt idx="4">
                  <c:v>173.48</c:v>
                </c:pt>
                <c:pt idx="5">
                  <c:v>142.15</c:v>
                </c:pt>
                <c:pt idx="6">
                  <c:v>134.65</c:v>
                </c:pt>
                <c:pt idx="7">
                  <c:v>168.1</c:v>
                </c:pt>
                <c:pt idx="8">
                  <c:v>228.93</c:v>
                </c:pt>
                <c:pt idx="9">
                  <c:v>318.67</c:v>
                </c:pt>
                <c:pt idx="10">
                  <c:v>133.58000000000001</c:v>
                </c:pt>
                <c:pt idx="11">
                  <c:v>157.97999999999999</c:v>
                </c:pt>
                <c:pt idx="12">
                  <c:v>106.05</c:v>
                </c:pt>
                <c:pt idx="13">
                  <c:v>132.81</c:v>
                </c:pt>
                <c:pt idx="14">
                  <c:v>252.43</c:v>
                </c:pt>
                <c:pt idx="15">
                  <c:v>113.79</c:v>
                </c:pt>
              </c:numCache>
            </c:numRef>
          </c:val>
        </c:ser>
        <c:ser>
          <c:idx val="7"/>
          <c:order val="7"/>
          <c:tx>
            <c:strRef>
              <c:f>miss!$I$3</c:f>
              <c:strCache>
                <c:ptCount val="1"/>
                <c:pt idx="0">
                  <c:v>w64 c4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rgbClr val="C00000"/>
              </a:solidFill>
            </a:ln>
          </c:spPr>
          <c:invertIfNegative val="0"/>
          <c:cat>
            <c:strRef>
              <c:f>miss!$A$4:$A$19</c:f>
              <c:strCache>
                <c:ptCount val="16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  <c:pt idx="8">
                  <c:v>#9</c:v>
                </c:pt>
                <c:pt idx="9">
                  <c:v>#10</c:v>
                </c:pt>
                <c:pt idx="10">
                  <c:v>#11</c:v>
                </c:pt>
                <c:pt idx="11">
                  <c:v>#12</c:v>
                </c:pt>
                <c:pt idx="12">
                  <c:v>#13</c:v>
                </c:pt>
                <c:pt idx="13">
                  <c:v>#14</c:v>
                </c:pt>
                <c:pt idx="14">
                  <c:v>#15</c:v>
                </c:pt>
                <c:pt idx="15">
                  <c:v>#16</c:v>
                </c:pt>
              </c:strCache>
            </c:strRef>
          </c:cat>
          <c:val>
            <c:numRef>
              <c:f>miss!$I$4:$I$19</c:f>
              <c:numCache>
                <c:formatCode>0</c:formatCode>
                <c:ptCount val="16"/>
                <c:pt idx="0">
                  <c:v>419.75</c:v>
                </c:pt>
                <c:pt idx="1">
                  <c:v>421.78</c:v>
                </c:pt>
                <c:pt idx="2">
                  <c:v>408.43</c:v>
                </c:pt>
                <c:pt idx="3">
                  <c:v>407.34</c:v>
                </c:pt>
                <c:pt idx="4">
                  <c:v>375.63</c:v>
                </c:pt>
                <c:pt idx="5">
                  <c:v>139.53</c:v>
                </c:pt>
                <c:pt idx="6">
                  <c:v>122.81</c:v>
                </c:pt>
                <c:pt idx="7">
                  <c:v>150.87</c:v>
                </c:pt>
                <c:pt idx="8">
                  <c:v>247.08</c:v>
                </c:pt>
                <c:pt idx="9">
                  <c:v>352.84</c:v>
                </c:pt>
                <c:pt idx="10">
                  <c:v>133.58000000000001</c:v>
                </c:pt>
                <c:pt idx="11">
                  <c:v>362.17</c:v>
                </c:pt>
                <c:pt idx="12">
                  <c:v>407.77</c:v>
                </c:pt>
                <c:pt idx="13">
                  <c:v>131.15</c:v>
                </c:pt>
                <c:pt idx="14">
                  <c:v>205.9</c:v>
                </c:pt>
                <c:pt idx="15">
                  <c:v>113.79</c:v>
                </c:pt>
              </c:numCache>
            </c:numRef>
          </c:val>
        </c:ser>
        <c:ser>
          <c:idx val="8"/>
          <c:order val="8"/>
          <c:tx>
            <c:strRef>
              <c:f>miss!$J$3</c:f>
              <c:strCache>
                <c:ptCount val="1"/>
                <c:pt idx="0">
                  <c:v>w1 c16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tx2"/>
              </a:solidFill>
            </a:ln>
          </c:spPr>
          <c:invertIfNegative val="0"/>
          <c:cat>
            <c:strRef>
              <c:f>miss!$A$4:$A$19</c:f>
              <c:strCache>
                <c:ptCount val="16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  <c:pt idx="8">
                  <c:v>#9</c:v>
                </c:pt>
                <c:pt idx="9">
                  <c:v>#10</c:v>
                </c:pt>
                <c:pt idx="10">
                  <c:v>#11</c:v>
                </c:pt>
                <c:pt idx="11">
                  <c:v>#12</c:v>
                </c:pt>
                <c:pt idx="12">
                  <c:v>#13</c:v>
                </c:pt>
                <c:pt idx="13">
                  <c:v>#14</c:v>
                </c:pt>
                <c:pt idx="14">
                  <c:v>#15</c:v>
                </c:pt>
                <c:pt idx="15">
                  <c:v>#16</c:v>
                </c:pt>
              </c:strCache>
            </c:strRef>
          </c:cat>
          <c:val>
            <c:numRef>
              <c:f>miss!$J$4:$J$19</c:f>
              <c:numCache>
                <c:formatCode>0</c:formatCode>
                <c:ptCount val="16"/>
                <c:pt idx="0">
                  <c:v>252.17</c:v>
                </c:pt>
                <c:pt idx="1">
                  <c:v>170.46</c:v>
                </c:pt>
                <c:pt idx="2">
                  <c:v>299.04000000000002</c:v>
                </c:pt>
                <c:pt idx="3">
                  <c:v>140.31</c:v>
                </c:pt>
                <c:pt idx="4">
                  <c:v>161.05000000000001</c:v>
                </c:pt>
                <c:pt idx="5">
                  <c:v>136.22</c:v>
                </c:pt>
                <c:pt idx="6">
                  <c:v>489.52</c:v>
                </c:pt>
                <c:pt idx="7">
                  <c:v>265.35000000000002</c:v>
                </c:pt>
                <c:pt idx="8">
                  <c:v>196.23</c:v>
                </c:pt>
                <c:pt idx="9">
                  <c:v>463.57</c:v>
                </c:pt>
                <c:pt idx="10">
                  <c:v>175.57</c:v>
                </c:pt>
                <c:pt idx="11">
                  <c:v>338.61</c:v>
                </c:pt>
                <c:pt idx="12">
                  <c:v>93.51</c:v>
                </c:pt>
                <c:pt idx="13">
                  <c:v>141.19</c:v>
                </c:pt>
                <c:pt idx="14">
                  <c:v>137.4</c:v>
                </c:pt>
                <c:pt idx="15">
                  <c:v>94.07</c:v>
                </c:pt>
              </c:numCache>
            </c:numRef>
          </c:val>
        </c:ser>
        <c:ser>
          <c:idx val="9"/>
          <c:order val="9"/>
          <c:tx>
            <c:strRef>
              <c:f>miss!$K$3</c:f>
              <c:strCache>
                <c:ptCount val="1"/>
                <c:pt idx="0">
                  <c:v>w4 c16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2"/>
              </a:solidFill>
            </a:ln>
          </c:spPr>
          <c:invertIfNegative val="0"/>
          <c:cat>
            <c:strRef>
              <c:f>miss!$A$4:$A$19</c:f>
              <c:strCache>
                <c:ptCount val="16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  <c:pt idx="8">
                  <c:v>#9</c:v>
                </c:pt>
                <c:pt idx="9">
                  <c:v>#10</c:v>
                </c:pt>
                <c:pt idx="10">
                  <c:v>#11</c:v>
                </c:pt>
                <c:pt idx="11">
                  <c:v>#12</c:v>
                </c:pt>
                <c:pt idx="12">
                  <c:v>#13</c:v>
                </c:pt>
                <c:pt idx="13">
                  <c:v>#14</c:v>
                </c:pt>
                <c:pt idx="14">
                  <c:v>#15</c:v>
                </c:pt>
                <c:pt idx="15">
                  <c:v>#16</c:v>
                </c:pt>
              </c:strCache>
            </c:strRef>
          </c:cat>
          <c:val>
            <c:numRef>
              <c:f>miss!$K$4:$K$19</c:f>
              <c:numCache>
                <c:formatCode>0</c:formatCode>
                <c:ptCount val="16"/>
                <c:pt idx="0">
                  <c:v>255.81</c:v>
                </c:pt>
                <c:pt idx="1">
                  <c:v>228.82</c:v>
                </c:pt>
                <c:pt idx="2">
                  <c:v>235.74</c:v>
                </c:pt>
                <c:pt idx="3">
                  <c:v>242.29</c:v>
                </c:pt>
                <c:pt idx="4">
                  <c:v>303.39</c:v>
                </c:pt>
                <c:pt idx="5">
                  <c:v>140.69</c:v>
                </c:pt>
                <c:pt idx="6">
                  <c:v>264.14</c:v>
                </c:pt>
                <c:pt idx="7">
                  <c:v>570.53</c:v>
                </c:pt>
                <c:pt idx="8">
                  <c:v>519.11</c:v>
                </c:pt>
                <c:pt idx="9">
                  <c:v>1037.3699999999999</c:v>
                </c:pt>
                <c:pt idx="10">
                  <c:v>175.57</c:v>
                </c:pt>
                <c:pt idx="11">
                  <c:v>135.86000000000001</c:v>
                </c:pt>
                <c:pt idx="12">
                  <c:v>89.43</c:v>
                </c:pt>
                <c:pt idx="13">
                  <c:v>155.09</c:v>
                </c:pt>
                <c:pt idx="14">
                  <c:v>263.64</c:v>
                </c:pt>
                <c:pt idx="15">
                  <c:v>333.01</c:v>
                </c:pt>
              </c:numCache>
            </c:numRef>
          </c:val>
        </c:ser>
        <c:ser>
          <c:idx val="10"/>
          <c:order val="10"/>
          <c:tx>
            <c:strRef>
              <c:f>miss!$L$3</c:f>
              <c:strCache>
                <c:ptCount val="1"/>
                <c:pt idx="0">
                  <c:v>w16 c16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tx2"/>
              </a:solidFill>
            </a:ln>
          </c:spPr>
          <c:invertIfNegative val="0"/>
          <c:cat>
            <c:strRef>
              <c:f>miss!$A$4:$A$19</c:f>
              <c:strCache>
                <c:ptCount val="16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  <c:pt idx="8">
                  <c:v>#9</c:v>
                </c:pt>
                <c:pt idx="9">
                  <c:v>#10</c:v>
                </c:pt>
                <c:pt idx="10">
                  <c:v>#11</c:v>
                </c:pt>
                <c:pt idx="11">
                  <c:v>#12</c:v>
                </c:pt>
                <c:pt idx="12">
                  <c:v>#13</c:v>
                </c:pt>
                <c:pt idx="13">
                  <c:v>#14</c:v>
                </c:pt>
                <c:pt idx="14">
                  <c:v>#15</c:v>
                </c:pt>
                <c:pt idx="15">
                  <c:v>#16</c:v>
                </c:pt>
              </c:strCache>
            </c:strRef>
          </c:cat>
          <c:val>
            <c:numRef>
              <c:f>miss!$L$4:$L$19</c:f>
              <c:numCache>
                <c:formatCode>0</c:formatCode>
                <c:ptCount val="16"/>
                <c:pt idx="0">
                  <c:v>215.5</c:v>
                </c:pt>
                <c:pt idx="1">
                  <c:v>209.44</c:v>
                </c:pt>
                <c:pt idx="2">
                  <c:v>135.97</c:v>
                </c:pt>
                <c:pt idx="3">
                  <c:v>212.12</c:v>
                </c:pt>
                <c:pt idx="4">
                  <c:v>211.19</c:v>
                </c:pt>
                <c:pt idx="5">
                  <c:v>133.46</c:v>
                </c:pt>
                <c:pt idx="6">
                  <c:v>170.2</c:v>
                </c:pt>
                <c:pt idx="7">
                  <c:v>311.56</c:v>
                </c:pt>
                <c:pt idx="8">
                  <c:v>346.52</c:v>
                </c:pt>
                <c:pt idx="9">
                  <c:v>913.11</c:v>
                </c:pt>
                <c:pt idx="10">
                  <c:v>93.96</c:v>
                </c:pt>
                <c:pt idx="11">
                  <c:v>137.26</c:v>
                </c:pt>
                <c:pt idx="12">
                  <c:v>113.68</c:v>
                </c:pt>
                <c:pt idx="13">
                  <c:v>144.01</c:v>
                </c:pt>
                <c:pt idx="14">
                  <c:v>328.06</c:v>
                </c:pt>
                <c:pt idx="15">
                  <c:v>152.31</c:v>
                </c:pt>
              </c:numCache>
            </c:numRef>
          </c:val>
        </c:ser>
        <c:ser>
          <c:idx val="11"/>
          <c:order val="11"/>
          <c:tx>
            <c:strRef>
              <c:f>miss!$M$3</c:f>
              <c:strCache>
                <c:ptCount val="1"/>
                <c:pt idx="0">
                  <c:v>w64 c16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tx2"/>
              </a:solidFill>
            </a:ln>
          </c:spPr>
          <c:invertIfNegative val="0"/>
          <c:cat>
            <c:strRef>
              <c:f>miss!$A$4:$A$19</c:f>
              <c:strCache>
                <c:ptCount val="16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  <c:pt idx="8">
                  <c:v>#9</c:v>
                </c:pt>
                <c:pt idx="9">
                  <c:v>#10</c:v>
                </c:pt>
                <c:pt idx="10">
                  <c:v>#11</c:v>
                </c:pt>
                <c:pt idx="11">
                  <c:v>#12</c:v>
                </c:pt>
                <c:pt idx="12">
                  <c:v>#13</c:v>
                </c:pt>
                <c:pt idx="13">
                  <c:v>#14</c:v>
                </c:pt>
                <c:pt idx="14">
                  <c:v>#15</c:v>
                </c:pt>
                <c:pt idx="15">
                  <c:v>#16</c:v>
                </c:pt>
              </c:strCache>
            </c:strRef>
          </c:cat>
          <c:val>
            <c:numRef>
              <c:f>miss!$M$4:$M$19</c:f>
              <c:numCache>
                <c:formatCode>0</c:formatCode>
                <c:ptCount val="16"/>
                <c:pt idx="0">
                  <c:v>420.3</c:v>
                </c:pt>
                <c:pt idx="1">
                  <c:v>421.36</c:v>
                </c:pt>
                <c:pt idx="2">
                  <c:v>408.82</c:v>
                </c:pt>
                <c:pt idx="3">
                  <c:v>407.02</c:v>
                </c:pt>
                <c:pt idx="4">
                  <c:v>375.45</c:v>
                </c:pt>
                <c:pt idx="5">
                  <c:v>136.19</c:v>
                </c:pt>
                <c:pt idx="6">
                  <c:v>153.41999999999999</c:v>
                </c:pt>
                <c:pt idx="7">
                  <c:v>300.02</c:v>
                </c:pt>
                <c:pt idx="8">
                  <c:v>273.8</c:v>
                </c:pt>
                <c:pt idx="9">
                  <c:v>709.33</c:v>
                </c:pt>
                <c:pt idx="10">
                  <c:v>93.96</c:v>
                </c:pt>
                <c:pt idx="11">
                  <c:v>140.41</c:v>
                </c:pt>
                <c:pt idx="12">
                  <c:v>407.7</c:v>
                </c:pt>
                <c:pt idx="13">
                  <c:v>130.75</c:v>
                </c:pt>
                <c:pt idx="14">
                  <c:v>230.28</c:v>
                </c:pt>
                <c:pt idx="15">
                  <c:v>152.31</c:v>
                </c:pt>
              </c:numCache>
            </c:numRef>
          </c:val>
        </c:ser>
        <c:ser>
          <c:idx val="12"/>
          <c:order val="12"/>
          <c:tx>
            <c:strRef>
              <c:f>miss!$N$3</c:f>
              <c:strCache>
                <c:ptCount val="1"/>
                <c:pt idx="0">
                  <c:v>w1 c64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miss!$A$4:$A$19</c:f>
              <c:strCache>
                <c:ptCount val="16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  <c:pt idx="8">
                  <c:v>#9</c:v>
                </c:pt>
                <c:pt idx="9">
                  <c:v>#10</c:v>
                </c:pt>
                <c:pt idx="10">
                  <c:v>#11</c:v>
                </c:pt>
                <c:pt idx="11">
                  <c:v>#12</c:v>
                </c:pt>
                <c:pt idx="12">
                  <c:v>#13</c:v>
                </c:pt>
                <c:pt idx="13">
                  <c:v>#14</c:v>
                </c:pt>
                <c:pt idx="14">
                  <c:v>#15</c:v>
                </c:pt>
                <c:pt idx="15">
                  <c:v>#16</c:v>
                </c:pt>
              </c:strCache>
            </c:strRef>
          </c:cat>
          <c:val>
            <c:numRef>
              <c:f>miss!$N$4:$N$19</c:f>
              <c:numCache>
                <c:formatCode>0</c:formatCode>
                <c:ptCount val="16"/>
                <c:pt idx="0">
                  <c:v>347.45</c:v>
                </c:pt>
                <c:pt idx="1">
                  <c:v>370.01</c:v>
                </c:pt>
                <c:pt idx="2">
                  <c:v>324.88</c:v>
                </c:pt>
                <c:pt idx="3">
                  <c:v>290.01</c:v>
                </c:pt>
                <c:pt idx="4">
                  <c:v>413.47</c:v>
                </c:pt>
                <c:pt idx="5">
                  <c:v>127.3</c:v>
                </c:pt>
                <c:pt idx="6">
                  <c:v>243.35</c:v>
                </c:pt>
                <c:pt idx="7">
                  <c:v>948.74</c:v>
                </c:pt>
                <c:pt idx="8">
                  <c:v>946.54</c:v>
                </c:pt>
                <c:pt idx="9">
                  <c:v>1956.76</c:v>
                </c:pt>
                <c:pt idx="10">
                  <c:v>213.99</c:v>
                </c:pt>
                <c:pt idx="11">
                  <c:v>139.86000000000001</c:v>
                </c:pt>
                <c:pt idx="12">
                  <c:v>135.26</c:v>
                </c:pt>
                <c:pt idx="13">
                  <c:v>396.22</c:v>
                </c:pt>
                <c:pt idx="14">
                  <c:v>398.53</c:v>
                </c:pt>
                <c:pt idx="15">
                  <c:v>416.01</c:v>
                </c:pt>
              </c:numCache>
            </c:numRef>
          </c:val>
        </c:ser>
        <c:ser>
          <c:idx val="13"/>
          <c:order val="13"/>
          <c:tx>
            <c:strRef>
              <c:f>miss!$O$3</c:f>
              <c:strCache>
                <c:ptCount val="1"/>
                <c:pt idx="0">
                  <c:v>w4 c64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miss!$A$4:$A$19</c:f>
              <c:strCache>
                <c:ptCount val="16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  <c:pt idx="8">
                  <c:v>#9</c:v>
                </c:pt>
                <c:pt idx="9">
                  <c:v>#10</c:v>
                </c:pt>
                <c:pt idx="10">
                  <c:v>#11</c:v>
                </c:pt>
                <c:pt idx="11">
                  <c:v>#12</c:v>
                </c:pt>
                <c:pt idx="12">
                  <c:v>#13</c:v>
                </c:pt>
                <c:pt idx="13">
                  <c:v>#14</c:v>
                </c:pt>
                <c:pt idx="14">
                  <c:v>#15</c:v>
                </c:pt>
                <c:pt idx="15">
                  <c:v>#16</c:v>
                </c:pt>
              </c:strCache>
            </c:strRef>
          </c:cat>
          <c:val>
            <c:numRef>
              <c:f>miss!$O$4:$O$19</c:f>
              <c:numCache>
                <c:formatCode>0</c:formatCode>
                <c:ptCount val="16"/>
                <c:pt idx="0">
                  <c:v>236.48</c:v>
                </c:pt>
                <c:pt idx="1">
                  <c:v>261.66000000000003</c:v>
                </c:pt>
                <c:pt idx="2">
                  <c:v>243.14</c:v>
                </c:pt>
                <c:pt idx="3">
                  <c:v>233.1</c:v>
                </c:pt>
                <c:pt idx="4">
                  <c:v>488.86</c:v>
                </c:pt>
                <c:pt idx="5">
                  <c:v>128.29</c:v>
                </c:pt>
                <c:pt idx="6">
                  <c:v>189.12</c:v>
                </c:pt>
                <c:pt idx="7">
                  <c:v>299.37</c:v>
                </c:pt>
                <c:pt idx="8">
                  <c:v>845.6</c:v>
                </c:pt>
                <c:pt idx="9">
                  <c:v>286.87</c:v>
                </c:pt>
                <c:pt idx="10">
                  <c:v>213.99</c:v>
                </c:pt>
                <c:pt idx="11">
                  <c:v>131.72999999999999</c:v>
                </c:pt>
                <c:pt idx="12">
                  <c:v>242.44</c:v>
                </c:pt>
                <c:pt idx="13">
                  <c:v>278.77</c:v>
                </c:pt>
                <c:pt idx="14">
                  <c:v>309.16000000000003</c:v>
                </c:pt>
                <c:pt idx="15">
                  <c:v>125.76</c:v>
                </c:pt>
              </c:numCache>
            </c:numRef>
          </c:val>
        </c:ser>
        <c:ser>
          <c:idx val="14"/>
          <c:order val="14"/>
          <c:tx>
            <c:strRef>
              <c:f>miss!$P$3</c:f>
              <c:strCache>
                <c:ptCount val="1"/>
                <c:pt idx="0">
                  <c:v>w16 c64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miss!$A$4:$A$19</c:f>
              <c:strCache>
                <c:ptCount val="16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  <c:pt idx="8">
                  <c:v>#9</c:v>
                </c:pt>
                <c:pt idx="9">
                  <c:v>#10</c:v>
                </c:pt>
                <c:pt idx="10">
                  <c:v>#11</c:v>
                </c:pt>
                <c:pt idx="11">
                  <c:v>#12</c:v>
                </c:pt>
                <c:pt idx="12">
                  <c:v>#13</c:v>
                </c:pt>
                <c:pt idx="13">
                  <c:v>#14</c:v>
                </c:pt>
                <c:pt idx="14">
                  <c:v>#15</c:v>
                </c:pt>
                <c:pt idx="15">
                  <c:v>#16</c:v>
                </c:pt>
              </c:strCache>
            </c:strRef>
          </c:cat>
          <c:val>
            <c:numRef>
              <c:f>miss!$P$4:$P$19</c:f>
              <c:numCache>
                <c:formatCode>0</c:formatCode>
                <c:ptCount val="16"/>
                <c:pt idx="0">
                  <c:v>169.81</c:v>
                </c:pt>
                <c:pt idx="1">
                  <c:v>170.75</c:v>
                </c:pt>
                <c:pt idx="2">
                  <c:v>163.96</c:v>
                </c:pt>
                <c:pt idx="3">
                  <c:v>178.46</c:v>
                </c:pt>
                <c:pt idx="4">
                  <c:v>183.35</c:v>
                </c:pt>
                <c:pt idx="5">
                  <c:v>129.63</c:v>
                </c:pt>
                <c:pt idx="6">
                  <c:v>157.52000000000001</c:v>
                </c:pt>
                <c:pt idx="7">
                  <c:v>287.2</c:v>
                </c:pt>
                <c:pt idx="8">
                  <c:v>235.49</c:v>
                </c:pt>
                <c:pt idx="9">
                  <c:v>595.48</c:v>
                </c:pt>
                <c:pt idx="10">
                  <c:v>211.64</c:v>
                </c:pt>
                <c:pt idx="11">
                  <c:v>128.59</c:v>
                </c:pt>
                <c:pt idx="12">
                  <c:v>157.91999999999999</c:v>
                </c:pt>
                <c:pt idx="13">
                  <c:v>205.21</c:v>
                </c:pt>
                <c:pt idx="14">
                  <c:v>262.20999999999998</c:v>
                </c:pt>
                <c:pt idx="15">
                  <c:v>135.19999999999999</c:v>
                </c:pt>
              </c:numCache>
            </c:numRef>
          </c:val>
        </c:ser>
        <c:ser>
          <c:idx val="15"/>
          <c:order val="15"/>
          <c:tx>
            <c:strRef>
              <c:f>miss!$Q$3</c:f>
              <c:strCache>
                <c:ptCount val="1"/>
                <c:pt idx="0">
                  <c:v>w64 c64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miss!$A$4:$A$19</c:f>
              <c:strCache>
                <c:ptCount val="16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  <c:pt idx="8">
                  <c:v>#9</c:v>
                </c:pt>
                <c:pt idx="9">
                  <c:v>#10</c:v>
                </c:pt>
                <c:pt idx="10">
                  <c:v>#11</c:v>
                </c:pt>
                <c:pt idx="11">
                  <c:v>#12</c:v>
                </c:pt>
                <c:pt idx="12">
                  <c:v>#13</c:v>
                </c:pt>
                <c:pt idx="13">
                  <c:v>#14</c:v>
                </c:pt>
                <c:pt idx="14">
                  <c:v>#15</c:v>
                </c:pt>
                <c:pt idx="15">
                  <c:v>#16</c:v>
                </c:pt>
              </c:strCache>
            </c:strRef>
          </c:cat>
          <c:val>
            <c:numRef>
              <c:f>miss!$Q$4:$Q$19</c:f>
              <c:numCache>
                <c:formatCode>0</c:formatCode>
                <c:ptCount val="16"/>
                <c:pt idx="0">
                  <c:v>420.3</c:v>
                </c:pt>
                <c:pt idx="1">
                  <c:v>421.36</c:v>
                </c:pt>
                <c:pt idx="2">
                  <c:v>408.3</c:v>
                </c:pt>
                <c:pt idx="3">
                  <c:v>407.25</c:v>
                </c:pt>
                <c:pt idx="4">
                  <c:v>375.58</c:v>
                </c:pt>
                <c:pt idx="5">
                  <c:v>146.88999999999999</c:v>
                </c:pt>
                <c:pt idx="6">
                  <c:v>167.09</c:v>
                </c:pt>
                <c:pt idx="7">
                  <c:v>168.46</c:v>
                </c:pt>
                <c:pt idx="8">
                  <c:v>169.5</c:v>
                </c:pt>
                <c:pt idx="9">
                  <c:v>167.78</c:v>
                </c:pt>
                <c:pt idx="10">
                  <c:v>211.64</c:v>
                </c:pt>
                <c:pt idx="11">
                  <c:v>152.78</c:v>
                </c:pt>
                <c:pt idx="12">
                  <c:v>408.03</c:v>
                </c:pt>
                <c:pt idx="13">
                  <c:v>150.1</c:v>
                </c:pt>
                <c:pt idx="14">
                  <c:v>221.38</c:v>
                </c:pt>
                <c:pt idx="15">
                  <c:v>135.19999999999999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335552"/>
        <c:axId val="99333632"/>
      </c:barChart>
      <c:valAx>
        <c:axId val="99333632"/>
        <c:scaling>
          <c:orientation val="minMax"/>
          <c:max val="2000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Average L1 Miss Panelty (cycle)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en-US"/>
          </a:p>
        </c:txPr>
        <c:crossAx val="99335552"/>
        <c:crosses val="autoZero"/>
        <c:crossBetween val="between"/>
        <c:majorUnit val="500"/>
      </c:valAx>
      <c:catAx>
        <c:axId val="99335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Benchmarks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en-US"/>
          </a:p>
        </c:txPr>
        <c:crossAx val="99333632"/>
        <c:crosses val="autoZero"/>
        <c:auto val="1"/>
        <c:lblAlgn val="ctr"/>
        <c:lblOffset val="100"/>
        <c:noMultiLvlLbl val="0"/>
      </c:catAx>
      <c:spPr>
        <a:noFill/>
        <a:ln>
          <a:solidFill>
            <a:srgbClr val="B3B3B3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1997383740494032"/>
          <c:y val="6.9454443194600729E-2"/>
          <c:w val="5.4385136954034595E-2"/>
          <c:h val="0.8610911136107986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000" b="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3.2854444508041897E-2"/>
          <c:y val="9.4576601768480081E-2"/>
          <c:w val="0.8692404556121579"/>
          <c:h val="0.8388533374247797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rgbClr val="00B050"/>
              </a:solidFill>
            </a:ln>
          </c:spPr>
          <c:invertIfNegative val="0"/>
          <c:cat>
            <c:strRef>
              <c:f>miss!$A$12:$A$19</c:f>
              <c:strCache>
                <c:ptCount val="8"/>
                <c:pt idx="0">
                  <c:v>#9</c:v>
                </c:pt>
                <c:pt idx="1">
                  <c:v>#10</c:v>
                </c:pt>
                <c:pt idx="2">
                  <c:v>#11</c:v>
                </c:pt>
                <c:pt idx="3">
                  <c:v>#12</c:v>
                </c:pt>
                <c:pt idx="4">
                  <c:v>#13</c:v>
                </c:pt>
                <c:pt idx="5">
                  <c:v>#14</c:v>
                </c:pt>
                <c:pt idx="6">
                  <c:v>#15</c:v>
                </c:pt>
                <c:pt idx="7">
                  <c:v>#16</c:v>
                </c:pt>
              </c:strCache>
            </c:strRef>
          </c:cat>
          <c:val>
            <c:numRef>
              <c:f>miss!$B$12:$B$19</c:f>
              <c:numCache>
                <c:formatCode>0</c:formatCode>
                <c:ptCount val="8"/>
                <c:pt idx="0">
                  <c:v>164.97</c:v>
                </c:pt>
                <c:pt idx="1">
                  <c:v>162.19</c:v>
                </c:pt>
                <c:pt idx="2">
                  <c:v>207.44</c:v>
                </c:pt>
                <c:pt idx="3">
                  <c:v>246.08</c:v>
                </c:pt>
                <c:pt idx="4">
                  <c:v>212.17</c:v>
                </c:pt>
                <c:pt idx="5">
                  <c:v>171.26</c:v>
                </c:pt>
                <c:pt idx="6">
                  <c:v>183.81</c:v>
                </c:pt>
                <c:pt idx="7">
                  <c:v>190.09</c:v>
                </c:pt>
              </c:numCache>
            </c:numRef>
          </c:val>
        </c:ser>
        <c:ser>
          <c:idx val="1"/>
          <c:order val="1"/>
          <c:spPr>
            <a:solidFill>
              <a:schemeClr val="accent3">
                <a:lumMod val="40000"/>
                <a:lumOff val="60000"/>
              </a:schemeClr>
            </a:solidFill>
            <a:ln>
              <a:solidFill>
                <a:srgbClr val="00B050"/>
              </a:solidFill>
            </a:ln>
          </c:spPr>
          <c:invertIfNegative val="0"/>
          <c:cat>
            <c:strRef>
              <c:f>miss!$A$12:$A$19</c:f>
              <c:strCache>
                <c:ptCount val="8"/>
                <c:pt idx="0">
                  <c:v>#9</c:v>
                </c:pt>
                <c:pt idx="1">
                  <c:v>#10</c:v>
                </c:pt>
                <c:pt idx="2">
                  <c:v>#11</c:v>
                </c:pt>
                <c:pt idx="3">
                  <c:v>#12</c:v>
                </c:pt>
                <c:pt idx="4">
                  <c:v>#13</c:v>
                </c:pt>
                <c:pt idx="5">
                  <c:v>#14</c:v>
                </c:pt>
                <c:pt idx="6">
                  <c:v>#15</c:v>
                </c:pt>
                <c:pt idx="7">
                  <c:v>#16</c:v>
                </c:pt>
              </c:strCache>
            </c:strRef>
          </c:cat>
          <c:val>
            <c:numRef>
              <c:f>miss!$C$12:$C$19</c:f>
              <c:numCache>
                <c:formatCode>0</c:formatCode>
                <c:ptCount val="8"/>
                <c:pt idx="0">
                  <c:v>137.86000000000001</c:v>
                </c:pt>
                <c:pt idx="1">
                  <c:v>127.24</c:v>
                </c:pt>
                <c:pt idx="2">
                  <c:v>207.44</c:v>
                </c:pt>
                <c:pt idx="3">
                  <c:v>220.69</c:v>
                </c:pt>
                <c:pt idx="4">
                  <c:v>224.33</c:v>
                </c:pt>
                <c:pt idx="5">
                  <c:v>145.22999999999999</c:v>
                </c:pt>
                <c:pt idx="6">
                  <c:v>139.56</c:v>
                </c:pt>
                <c:pt idx="7">
                  <c:v>102.26</c:v>
                </c:pt>
              </c:numCache>
            </c:numRef>
          </c:val>
        </c:ser>
        <c:ser>
          <c:idx val="2"/>
          <c:order val="2"/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rgbClr val="00B050"/>
              </a:solidFill>
            </a:ln>
          </c:spPr>
          <c:invertIfNegative val="0"/>
          <c:cat>
            <c:strRef>
              <c:f>miss!$A$12:$A$19</c:f>
              <c:strCache>
                <c:ptCount val="8"/>
                <c:pt idx="0">
                  <c:v>#9</c:v>
                </c:pt>
                <c:pt idx="1">
                  <c:v>#10</c:v>
                </c:pt>
                <c:pt idx="2">
                  <c:v>#11</c:v>
                </c:pt>
                <c:pt idx="3">
                  <c:v>#12</c:v>
                </c:pt>
                <c:pt idx="4">
                  <c:v>#13</c:v>
                </c:pt>
                <c:pt idx="5">
                  <c:v>#14</c:v>
                </c:pt>
                <c:pt idx="6">
                  <c:v>#15</c:v>
                </c:pt>
                <c:pt idx="7">
                  <c:v>#16</c:v>
                </c:pt>
              </c:strCache>
            </c:strRef>
          </c:cat>
          <c:val>
            <c:numRef>
              <c:f>miss!$D$12:$D$19</c:f>
              <c:numCache>
                <c:formatCode>0</c:formatCode>
                <c:ptCount val="8"/>
                <c:pt idx="0">
                  <c:v>164.03</c:v>
                </c:pt>
                <c:pt idx="1">
                  <c:v>170.88</c:v>
                </c:pt>
                <c:pt idx="2">
                  <c:v>207.18</c:v>
                </c:pt>
                <c:pt idx="3">
                  <c:v>192.68</c:v>
                </c:pt>
                <c:pt idx="4">
                  <c:v>395.82</c:v>
                </c:pt>
                <c:pt idx="5">
                  <c:v>146.56</c:v>
                </c:pt>
                <c:pt idx="6">
                  <c:v>144.38</c:v>
                </c:pt>
                <c:pt idx="7">
                  <c:v>91.89</c:v>
                </c:pt>
              </c:numCache>
            </c:numRef>
          </c:val>
        </c:ser>
        <c:ser>
          <c:idx val="3"/>
          <c:order val="3"/>
          <c:spPr>
            <a:solidFill>
              <a:srgbClr val="579D1C"/>
            </a:solidFill>
            <a:ln>
              <a:noFill/>
            </a:ln>
          </c:spPr>
          <c:invertIfNegative val="0"/>
          <c:cat>
            <c:strRef>
              <c:f>miss!$A$12:$A$19</c:f>
              <c:strCache>
                <c:ptCount val="8"/>
                <c:pt idx="0">
                  <c:v>#9</c:v>
                </c:pt>
                <c:pt idx="1">
                  <c:v>#10</c:v>
                </c:pt>
                <c:pt idx="2">
                  <c:v>#11</c:v>
                </c:pt>
                <c:pt idx="3">
                  <c:v>#12</c:v>
                </c:pt>
                <c:pt idx="4">
                  <c:v>#13</c:v>
                </c:pt>
                <c:pt idx="5">
                  <c:v>#14</c:v>
                </c:pt>
                <c:pt idx="6">
                  <c:v>#15</c:v>
                </c:pt>
                <c:pt idx="7">
                  <c:v>#16</c:v>
                </c:pt>
              </c:strCache>
            </c:strRef>
          </c:cat>
          <c:val>
            <c:numRef>
              <c:f>miss!$E$12:$E$19</c:f>
              <c:numCache>
                <c:formatCode>0</c:formatCode>
                <c:ptCount val="8"/>
                <c:pt idx="0">
                  <c:v>236.31</c:v>
                </c:pt>
                <c:pt idx="1">
                  <c:v>292.92</c:v>
                </c:pt>
                <c:pt idx="2">
                  <c:v>207.18</c:v>
                </c:pt>
                <c:pt idx="3">
                  <c:v>186.83</c:v>
                </c:pt>
                <c:pt idx="4">
                  <c:v>407.77</c:v>
                </c:pt>
                <c:pt idx="5">
                  <c:v>145.38999999999999</c:v>
                </c:pt>
                <c:pt idx="6">
                  <c:v>172.53</c:v>
                </c:pt>
                <c:pt idx="7">
                  <c:v>91.89</c:v>
                </c:pt>
              </c:numCache>
            </c:numRef>
          </c:val>
        </c:ser>
        <c:ser>
          <c:idx val="4"/>
          <c:order val="4"/>
          <c:spPr>
            <a:solidFill>
              <a:schemeClr val="accent2">
                <a:lumMod val="40000"/>
                <a:lumOff val="60000"/>
              </a:schemeClr>
            </a:solidFill>
            <a:ln>
              <a:solidFill>
                <a:srgbClr val="C00000"/>
              </a:solidFill>
            </a:ln>
          </c:spPr>
          <c:invertIfNegative val="0"/>
          <c:cat>
            <c:strRef>
              <c:f>miss!$A$12:$A$19</c:f>
              <c:strCache>
                <c:ptCount val="8"/>
                <c:pt idx="0">
                  <c:v>#9</c:v>
                </c:pt>
                <c:pt idx="1">
                  <c:v>#10</c:v>
                </c:pt>
                <c:pt idx="2">
                  <c:v>#11</c:v>
                </c:pt>
                <c:pt idx="3">
                  <c:v>#12</c:v>
                </c:pt>
                <c:pt idx="4">
                  <c:v>#13</c:v>
                </c:pt>
                <c:pt idx="5">
                  <c:v>#14</c:v>
                </c:pt>
                <c:pt idx="6">
                  <c:v>#15</c:v>
                </c:pt>
                <c:pt idx="7">
                  <c:v>#16</c:v>
                </c:pt>
              </c:strCache>
            </c:strRef>
          </c:cat>
          <c:val>
            <c:numRef>
              <c:f>miss!$F$12:$F$19</c:f>
              <c:numCache>
                <c:formatCode>0</c:formatCode>
                <c:ptCount val="8"/>
                <c:pt idx="0">
                  <c:v>172.31</c:v>
                </c:pt>
                <c:pt idx="1">
                  <c:v>171.67</c:v>
                </c:pt>
                <c:pt idx="2">
                  <c:v>135.25</c:v>
                </c:pt>
                <c:pt idx="3">
                  <c:v>176.89</c:v>
                </c:pt>
                <c:pt idx="4">
                  <c:v>191.24</c:v>
                </c:pt>
                <c:pt idx="5">
                  <c:v>143.1</c:v>
                </c:pt>
                <c:pt idx="6">
                  <c:v>164.62</c:v>
                </c:pt>
                <c:pt idx="7">
                  <c:v>103.68</c:v>
                </c:pt>
              </c:numCache>
            </c:numRef>
          </c:val>
        </c:ser>
        <c:ser>
          <c:idx val="5"/>
          <c:order val="5"/>
          <c:spPr>
            <a:solidFill>
              <a:srgbClr val="FF0000"/>
            </a:solidFill>
            <a:ln>
              <a:solidFill>
                <a:srgbClr val="C00000"/>
              </a:solidFill>
            </a:ln>
          </c:spPr>
          <c:invertIfNegative val="0"/>
          <c:cat>
            <c:strRef>
              <c:f>miss!$A$12:$A$19</c:f>
              <c:strCache>
                <c:ptCount val="8"/>
                <c:pt idx="0">
                  <c:v>#9</c:v>
                </c:pt>
                <c:pt idx="1">
                  <c:v>#10</c:v>
                </c:pt>
                <c:pt idx="2">
                  <c:v>#11</c:v>
                </c:pt>
                <c:pt idx="3">
                  <c:v>#12</c:v>
                </c:pt>
                <c:pt idx="4">
                  <c:v>#13</c:v>
                </c:pt>
                <c:pt idx="5">
                  <c:v>#14</c:v>
                </c:pt>
                <c:pt idx="6">
                  <c:v>#15</c:v>
                </c:pt>
                <c:pt idx="7">
                  <c:v>#16</c:v>
                </c:pt>
              </c:strCache>
            </c:strRef>
          </c:cat>
          <c:val>
            <c:numRef>
              <c:f>miss!$G$12:$G$19</c:f>
              <c:numCache>
                <c:formatCode>0</c:formatCode>
                <c:ptCount val="8"/>
                <c:pt idx="0">
                  <c:v>274.41000000000003</c:v>
                </c:pt>
                <c:pt idx="1">
                  <c:v>246.66</c:v>
                </c:pt>
                <c:pt idx="2">
                  <c:v>135.25</c:v>
                </c:pt>
                <c:pt idx="3">
                  <c:v>160.56</c:v>
                </c:pt>
                <c:pt idx="4">
                  <c:v>117.98</c:v>
                </c:pt>
                <c:pt idx="5">
                  <c:v>135.38</c:v>
                </c:pt>
                <c:pt idx="6">
                  <c:v>217.93</c:v>
                </c:pt>
                <c:pt idx="7">
                  <c:v>81.02</c:v>
                </c:pt>
              </c:numCache>
            </c:numRef>
          </c:val>
        </c:ser>
        <c:ser>
          <c:idx val="6"/>
          <c:order val="6"/>
          <c:spPr>
            <a:solidFill>
              <a:srgbClr val="C00000"/>
            </a:solidFill>
            <a:ln>
              <a:solidFill>
                <a:srgbClr val="C00000"/>
              </a:solidFill>
            </a:ln>
          </c:spPr>
          <c:invertIfNegative val="0"/>
          <c:cat>
            <c:strRef>
              <c:f>miss!$A$12:$A$19</c:f>
              <c:strCache>
                <c:ptCount val="8"/>
                <c:pt idx="0">
                  <c:v>#9</c:v>
                </c:pt>
                <c:pt idx="1">
                  <c:v>#10</c:v>
                </c:pt>
                <c:pt idx="2">
                  <c:v>#11</c:v>
                </c:pt>
                <c:pt idx="3">
                  <c:v>#12</c:v>
                </c:pt>
                <c:pt idx="4">
                  <c:v>#13</c:v>
                </c:pt>
                <c:pt idx="5">
                  <c:v>#14</c:v>
                </c:pt>
                <c:pt idx="6">
                  <c:v>#15</c:v>
                </c:pt>
                <c:pt idx="7">
                  <c:v>#16</c:v>
                </c:pt>
              </c:strCache>
            </c:strRef>
          </c:cat>
          <c:val>
            <c:numRef>
              <c:f>miss!$H$12:$H$19</c:f>
              <c:numCache>
                <c:formatCode>0</c:formatCode>
                <c:ptCount val="8"/>
                <c:pt idx="0">
                  <c:v>228.93</c:v>
                </c:pt>
                <c:pt idx="1">
                  <c:v>318.67</c:v>
                </c:pt>
                <c:pt idx="2">
                  <c:v>133.58000000000001</c:v>
                </c:pt>
                <c:pt idx="3">
                  <c:v>157.97999999999999</c:v>
                </c:pt>
                <c:pt idx="4">
                  <c:v>106.05</c:v>
                </c:pt>
                <c:pt idx="5">
                  <c:v>132.81</c:v>
                </c:pt>
                <c:pt idx="6">
                  <c:v>252.43</c:v>
                </c:pt>
                <c:pt idx="7">
                  <c:v>113.79</c:v>
                </c:pt>
              </c:numCache>
            </c:numRef>
          </c:val>
        </c:ser>
        <c:ser>
          <c:idx val="8"/>
          <c:order val="7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tx2"/>
              </a:solidFill>
            </a:ln>
          </c:spPr>
          <c:invertIfNegative val="0"/>
          <c:cat>
            <c:strRef>
              <c:f>miss!$A$12:$A$19</c:f>
              <c:strCache>
                <c:ptCount val="8"/>
                <c:pt idx="0">
                  <c:v>#9</c:v>
                </c:pt>
                <c:pt idx="1">
                  <c:v>#10</c:v>
                </c:pt>
                <c:pt idx="2">
                  <c:v>#11</c:v>
                </c:pt>
                <c:pt idx="3">
                  <c:v>#12</c:v>
                </c:pt>
                <c:pt idx="4">
                  <c:v>#13</c:v>
                </c:pt>
                <c:pt idx="5">
                  <c:v>#14</c:v>
                </c:pt>
                <c:pt idx="6">
                  <c:v>#15</c:v>
                </c:pt>
                <c:pt idx="7">
                  <c:v>#16</c:v>
                </c:pt>
              </c:strCache>
            </c:strRef>
          </c:cat>
          <c:val>
            <c:numRef>
              <c:f>miss!$J$12:$J$19</c:f>
              <c:numCache>
                <c:formatCode>0</c:formatCode>
                <c:ptCount val="8"/>
                <c:pt idx="0">
                  <c:v>196.23</c:v>
                </c:pt>
                <c:pt idx="1">
                  <c:v>463.57</c:v>
                </c:pt>
                <c:pt idx="2">
                  <c:v>175.57</c:v>
                </c:pt>
                <c:pt idx="3">
                  <c:v>338.61</c:v>
                </c:pt>
                <c:pt idx="4">
                  <c:v>93.51</c:v>
                </c:pt>
                <c:pt idx="5">
                  <c:v>141.19</c:v>
                </c:pt>
                <c:pt idx="6">
                  <c:v>137.4</c:v>
                </c:pt>
                <c:pt idx="7">
                  <c:v>94.07</c:v>
                </c:pt>
              </c:numCache>
            </c:numRef>
          </c:val>
        </c:ser>
        <c:ser>
          <c:idx val="9"/>
          <c:order val="8"/>
          <c:spPr>
            <a:solidFill>
              <a:schemeClr val="accent1"/>
            </a:solidFill>
            <a:ln>
              <a:solidFill>
                <a:schemeClr val="tx2"/>
              </a:solidFill>
            </a:ln>
          </c:spPr>
          <c:invertIfNegative val="0"/>
          <c:cat>
            <c:strRef>
              <c:f>miss!$A$12:$A$19</c:f>
              <c:strCache>
                <c:ptCount val="8"/>
                <c:pt idx="0">
                  <c:v>#9</c:v>
                </c:pt>
                <c:pt idx="1">
                  <c:v>#10</c:v>
                </c:pt>
                <c:pt idx="2">
                  <c:v>#11</c:v>
                </c:pt>
                <c:pt idx="3">
                  <c:v>#12</c:v>
                </c:pt>
                <c:pt idx="4">
                  <c:v>#13</c:v>
                </c:pt>
                <c:pt idx="5">
                  <c:v>#14</c:v>
                </c:pt>
                <c:pt idx="6">
                  <c:v>#15</c:v>
                </c:pt>
                <c:pt idx="7">
                  <c:v>#16</c:v>
                </c:pt>
              </c:strCache>
            </c:strRef>
          </c:cat>
          <c:val>
            <c:numRef>
              <c:f>miss!$K$12:$K$19</c:f>
              <c:numCache>
                <c:formatCode>0</c:formatCode>
                <c:ptCount val="8"/>
                <c:pt idx="0">
                  <c:v>519.11</c:v>
                </c:pt>
                <c:pt idx="1">
                  <c:v>1037.3699999999999</c:v>
                </c:pt>
                <c:pt idx="2">
                  <c:v>175.57</c:v>
                </c:pt>
                <c:pt idx="3">
                  <c:v>135.86000000000001</c:v>
                </c:pt>
                <c:pt idx="4">
                  <c:v>89.43</c:v>
                </c:pt>
                <c:pt idx="5">
                  <c:v>155.09</c:v>
                </c:pt>
                <c:pt idx="6">
                  <c:v>263.64</c:v>
                </c:pt>
                <c:pt idx="7">
                  <c:v>333.01</c:v>
                </c:pt>
              </c:numCache>
            </c:numRef>
          </c:val>
        </c:ser>
        <c:ser>
          <c:idx val="12"/>
          <c:order val="9"/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miss!$A$12:$A$19</c:f>
              <c:strCache>
                <c:ptCount val="8"/>
                <c:pt idx="0">
                  <c:v>#9</c:v>
                </c:pt>
                <c:pt idx="1">
                  <c:v>#10</c:v>
                </c:pt>
                <c:pt idx="2">
                  <c:v>#11</c:v>
                </c:pt>
                <c:pt idx="3">
                  <c:v>#12</c:v>
                </c:pt>
                <c:pt idx="4">
                  <c:v>#13</c:v>
                </c:pt>
                <c:pt idx="5">
                  <c:v>#14</c:v>
                </c:pt>
                <c:pt idx="6">
                  <c:v>#15</c:v>
                </c:pt>
                <c:pt idx="7">
                  <c:v>#16</c:v>
                </c:pt>
              </c:strCache>
            </c:strRef>
          </c:cat>
          <c:val>
            <c:numRef>
              <c:f>miss!$N$12:$N$19</c:f>
              <c:numCache>
                <c:formatCode>0</c:formatCode>
                <c:ptCount val="8"/>
                <c:pt idx="0">
                  <c:v>946.54</c:v>
                </c:pt>
                <c:pt idx="1">
                  <c:v>1956.76</c:v>
                </c:pt>
                <c:pt idx="2">
                  <c:v>213.99</c:v>
                </c:pt>
                <c:pt idx="3">
                  <c:v>139.86000000000001</c:v>
                </c:pt>
                <c:pt idx="4">
                  <c:v>135.26</c:v>
                </c:pt>
                <c:pt idx="5">
                  <c:v>396.22</c:v>
                </c:pt>
                <c:pt idx="6">
                  <c:v>398.53</c:v>
                </c:pt>
                <c:pt idx="7">
                  <c:v>416.01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406976"/>
        <c:axId val="99400704"/>
      </c:barChart>
      <c:valAx>
        <c:axId val="99400704"/>
        <c:scaling>
          <c:orientation val="minMax"/>
          <c:max val="2000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Average L1 Miss Panelty (cycle)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en-US"/>
          </a:p>
        </c:txPr>
        <c:crossAx val="99406976"/>
        <c:crosses val="autoZero"/>
        <c:crossBetween val="between"/>
        <c:majorUnit val="500"/>
      </c:valAx>
      <c:catAx>
        <c:axId val="99406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Benchmarks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en-US"/>
          </a:p>
        </c:txPr>
        <c:crossAx val="99400704"/>
        <c:crosses val="autoZero"/>
        <c:auto val="1"/>
        <c:lblAlgn val="ctr"/>
        <c:lblOffset val="100"/>
        <c:noMultiLvlLbl val="0"/>
      </c:catAx>
      <c:spPr>
        <a:noFill/>
        <a:ln>
          <a:solidFill>
            <a:srgbClr val="B3B3B3"/>
          </a:solidFill>
          <a:prstDash val="solid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473190851143612E-2"/>
          <c:y val="0.11879296337957755"/>
          <c:w val="0.78182805274340705"/>
          <c:h val="0.735066866641669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miss!$B$3</c:f>
              <c:strCache>
                <c:ptCount val="1"/>
                <c:pt idx="0">
                  <c:v>w1 c1</c:v>
                </c:pt>
              </c:strCache>
            </c:strRef>
          </c:tx>
          <c:spPr>
            <a:solidFill>
              <a:schemeClr val="bg1"/>
            </a:solidFill>
            <a:ln>
              <a:solidFill>
                <a:srgbClr val="00B050"/>
              </a:solidFill>
            </a:ln>
          </c:spPr>
          <c:invertIfNegative val="0"/>
          <c:cat>
            <c:strRef>
              <c:f>miss!$A$4:$A$11</c:f>
              <c:strCache>
                <c:ptCount val="8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</c:strCache>
            </c:strRef>
          </c:cat>
          <c:val>
            <c:numRef>
              <c:f>miss!$B$4:$B$11</c:f>
              <c:numCache>
                <c:formatCode>0</c:formatCode>
                <c:ptCount val="8"/>
                <c:pt idx="0">
                  <c:v>203.51</c:v>
                </c:pt>
                <c:pt idx="1">
                  <c:v>214.5</c:v>
                </c:pt>
                <c:pt idx="2">
                  <c:v>201.47</c:v>
                </c:pt>
                <c:pt idx="3">
                  <c:v>213.69</c:v>
                </c:pt>
                <c:pt idx="4">
                  <c:v>182.07</c:v>
                </c:pt>
                <c:pt idx="5">
                  <c:v>158.99</c:v>
                </c:pt>
                <c:pt idx="6">
                  <c:v>102.31</c:v>
                </c:pt>
                <c:pt idx="7">
                  <c:v>111.2</c:v>
                </c:pt>
              </c:numCache>
            </c:numRef>
          </c:val>
        </c:ser>
        <c:ser>
          <c:idx val="1"/>
          <c:order val="1"/>
          <c:tx>
            <c:strRef>
              <c:f>miss!$C$3</c:f>
              <c:strCache>
                <c:ptCount val="1"/>
                <c:pt idx="0">
                  <c:v>w4 c1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solidFill>
                <a:srgbClr val="00B050"/>
              </a:solidFill>
            </a:ln>
          </c:spPr>
          <c:invertIfNegative val="0"/>
          <c:cat>
            <c:strRef>
              <c:f>miss!$A$4:$A$11</c:f>
              <c:strCache>
                <c:ptCount val="8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</c:strCache>
            </c:strRef>
          </c:cat>
          <c:val>
            <c:numRef>
              <c:f>miss!$C$4:$C$11</c:f>
              <c:numCache>
                <c:formatCode>0</c:formatCode>
                <c:ptCount val="8"/>
                <c:pt idx="0">
                  <c:v>200.81</c:v>
                </c:pt>
                <c:pt idx="1">
                  <c:v>200.72</c:v>
                </c:pt>
                <c:pt idx="2">
                  <c:v>207.82</c:v>
                </c:pt>
                <c:pt idx="3">
                  <c:v>229.57</c:v>
                </c:pt>
                <c:pt idx="4">
                  <c:v>160.94</c:v>
                </c:pt>
                <c:pt idx="5">
                  <c:v>153.61000000000001</c:v>
                </c:pt>
                <c:pt idx="6">
                  <c:v>111.07</c:v>
                </c:pt>
                <c:pt idx="7">
                  <c:v>103.01</c:v>
                </c:pt>
              </c:numCache>
            </c:numRef>
          </c:val>
        </c:ser>
        <c:ser>
          <c:idx val="2"/>
          <c:order val="2"/>
          <c:tx>
            <c:strRef>
              <c:f>miss!$D$3</c:f>
              <c:strCache>
                <c:ptCount val="1"/>
                <c:pt idx="0">
                  <c:v>w16 c1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rgbClr val="00B050"/>
              </a:solidFill>
            </a:ln>
          </c:spPr>
          <c:invertIfNegative val="0"/>
          <c:cat>
            <c:strRef>
              <c:f>miss!$A$4:$A$11</c:f>
              <c:strCache>
                <c:ptCount val="8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</c:strCache>
            </c:strRef>
          </c:cat>
          <c:val>
            <c:numRef>
              <c:f>miss!$D$4:$D$11</c:f>
              <c:numCache>
                <c:formatCode>0</c:formatCode>
                <c:ptCount val="8"/>
                <c:pt idx="0">
                  <c:v>412.31</c:v>
                </c:pt>
                <c:pt idx="1">
                  <c:v>412.55</c:v>
                </c:pt>
                <c:pt idx="2">
                  <c:v>168.27</c:v>
                </c:pt>
                <c:pt idx="3">
                  <c:v>210.25</c:v>
                </c:pt>
                <c:pt idx="4">
                  <c:v>167.24</c:v>
                </c:pt>
                <c:pt idx="5">
                  <c:v>148.25</c:v>
                </c:pt>
                <c:pt idx="6">
                  <c:v>129.28</c:v>
                </c:pt>
                <c:pt idx="7">
                  <c:v>109.37</c:v>
                </c:pt>
              </c:numCache>
            </c:numRef>
          </c:val>
        </c:ser>
        <c:ser>
          <c:idx val="3"/>
          <c:order val="3"/>
          <c:tx>
            <c:strRef>
              <c:f>miss!$E$3</c:f>
              <c:strCache>
                <c:ptCount val="1"/>
                <c:pt idx="0">
                  <c:v>w64 c1</c:v>
                </c:pt>
              </c:strCache>
            </c:strRef>
          </c:tx>
          <c:spPr>
            <a:solidFill>
              <a:srgbClr val="579D1C"/>
            </a:solidFill>
            <a:ln>
              <a:noFill/>
            </a:ln>
          </c:spPr>
          <c:invertIfNegative val="0"/>
          <c:cat>
            <c:strRef>
              <c:f>miss!$A$4:$A$11</c:f>
              <c:strCache>
                <c:ptCount val="8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</c:strCache>
            </c:strRef>
          </c:cat>
          <c:val>
            <c:numRef>
              <c:f>miss!$E$4:$E$11</c:f>
              <c:numCache>
                <c:formatCode>0</c:formatCode>
                <c:ptCount val="8"/>
                <c:pt idx="0">
                  <c:v>419.75</c:v>
                </c:pt>
                <c:pt idx="1">
                  <c:v>421.78</c:v>
                </c:pt>
                <c:pt idx="2">
                  <c:v>408.43</c:v>
                </c:pt>
                <c:pt idx="3">
                  <c:v>407.34</c:v>
                </c:pt>
                <c:pt idx="4">
                  <c:v>375.63</c:v>
                </c:pt>
                <c:pt idx="5">
                  <c:v>146.38</c:v>
                </c:pt>
                <c:pt idx="6">
                  <c:v>120.47</c:v>
                </c:pt>
                <c:pt idx="7">
                  <c:v>122.27</c:v>
                </c:pt>
              </c:numCache>
            </c:numRef>
          </c:val>
        </c:ser>
        <c:ser>
          <c:idx val="4"/>
          <c:order val="4"/>
          <c:tx>
            <c:strRef>
              <c:f>miss!$F$3</c:f>
              <c:strCache>
                <c:ptCount val="1"/>
                <c:pt idx="0">
                  <c:v>w1 c4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solidFill>
                <a:srgbClr val="C00000"/>
              </a:solidFill>
            </a:ln>
          </c:spPr>
          <c:invertIfNegative val="0"/>
          <c:cat>
            <c:strRef>
              <c:f>miss!$A$4:$A$11</c:f>
              <c:strCache>
                <c:ptCount val="8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</c:strCache>
            </c:strRef>
          </c:cat>
          <c:val>
            <c:numRef>
              <c:f>miss!$F$4:$F$11</c:f>
              <c:numCache>
                <c:formatCode>0</c:formatCode>
                <c:ptCount val="8"/>
                <c:pt idx="0">
                  <c:v>359.39</c:v>
                </c:pt>
                <c:pt idx="1">
                  <c:v>149.37</c:v>
                </c:pt>
                <c:pt idx="2">
                  <c:v>172.07</c:v>
                </c:pt>
                <c:pt idx="3">
                  <c:v>336.46</c:v>
                </c:pt>
                <c:pt idx="4">
                  <c:v>173.35</c:v>
                </c:pt>
                <c:pt idx="5">
                  <c:v>143.97999999999999</c:v>
                </c:pt>
                <c:pt idx="6">
                  <c:v>271.17</c:v>
                </c:pt>
                <c:pt idx="7">
                  <c:v>138.88</c:v>
                </c:pt>
              </c:numCache>
            </c:numRef>
          </c:val>
        </c:ser>
        <c:ser>
          <c:idx val="5"/>
          <c:order val="5"/>
          <c:tx>
            <c:strRef>
              <c:f>miss!$G$3</c:f>
              <c:strCache>
                <c:ptCount val="1"/>
                <c:pt idx="0">
                  <c:v>w4 c4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C00000"/>
              </a:solidFill>
            </a:ln>
          </c:spPr>
          <c:invertIfNegative val="0"/>
          <c:cat>
            <c:strRef>
              <c:f>miss!$A$4:$A$11</c:f>
              <c:strCache>
                <c:ptCount val="8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</c:strCache>
            </c:strRef>
          </c:cat>
          <c:val>
            <c:numRef>
              <c:f>miss!$G$4:$G$11</c:f>
              <c:numCache>
                <c:formatCode>0</c:formatCode>
                <c:ptCount val="8"/>
                <c:pt idx="0">
                  <c:v>349.31</c:v>
                </c:pt>
                <c:pt idx="1">
                  <c:v>151.34</c:v>
                </c:pt>
                <c:pt idx="2">
                  <c:v>166.09</c:v>
                </c:pt>
                <c:pt idx="3">
                  <c:v>223.46</c:v>
                </c:pt>
                <c:pt idx="4">
                  <c:v>150.82</c:v>
                </c:pt>
                <c:pt idx="5">
                  <c:v>139.26</c:v>
                </c:pt>
                <c:pt idx="6">
                  <c:v>175.27</c:v>
                </c:pt>
                <c:pt idx="7">
                  <c:v>125.04</c:v>
                </c:pt>
              </c:numCache>
            </c:numRef>
          </c:val>
        </c:ser>
        <c:ser>
          <c:idx val="6"/>
          <c:order val="6"/>
          <c:tx>
            <c:strRef>
              <c:f>miss!$H$3</c:f>
              <c:strCache>
                <c:ptCount val="1"/>
                <c:pt idx="0">
                  <c:v>w16 c4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C00000"/>
              </a:solidFill>
            </a:ln>
          </c:spPr>
          <c:invertIfNegative val="0"/>
          <c:cat>
            <c:strRef>
              <c:f>miss!$A$4:$A$11</c:f>
              <c:strCache>
                <c:ptCount val="8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</c:strCache>
            </c:strRef>
          </c:cat>
          <c:val>
            <c:numRef>
              <c:f>miss!$H$4:$H$11</c:f>
              <c:numCache>
                <c:formatCode>0</c:formatCode>
                <c:ptCount val="8"/>
                <c:pt idx="0">
                  <c:v>298.31</c:v>
                </c:pt>
                <c:pt idx="1">
                  <c:v>316.70999999999998</c:v>
                </c:pt>
                <c:pt idx="2">
                  <c:v>158</c:v>
                </c:pt>
                <c:pt idx="3">
                  <c:v>165.47</c:v>
                </c:pt>
                <c:pt idx="4">
                  <c:v>173.48</c:v>
                </c:pt>
                <c:pt idx="5">
                  <c:v>142.15</c:v>
                </c:pt>
                <c:pt idx="6">
                  <c:v>134.65</c:v>
                </c:pt>
                <c:pt idx="7">
                  <c:v>168.1</c:v>
                </c:pt>
              </c:numCache>
            </c:numRef>
          </c:val>
        </c:ser>
        <c:ser>
          <c:idx val="8"/>
          <c:order val="7"/>
          <c:tx>
            <c:strRef>
              <c:f>miss!$J$3</c:f>
              <c:strCache>
                <c:ptCount val="1"/>
                <c:pt idx="0">
                  <c:v>w1 c16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tx2"/>
              </a:solidFill>
            </a:ln>
          </c:spPr>
          <c:invertIfNegative val="0"/>
          <c:cat>
            <c:strRef>
              <c:f>miss!$A$4:$A$11</c:f>
              <c:strCache>
                <c:ptCount val="8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</c:strCache>
            </c:strRef>
          </c:cat>
          <c:val>
            <c:numRef>
              <c:f>miss!$J$4:$J$11</c:f>
              <c:numCache>
                <c:formatCode>0</c:formatCode>
                <c:ptCount val="8"/>
                <c:pt idx="0">
                  <c:v>252.17</c:v>
                </c:pt>
                <c:pt idx="1">
                  <c:v>170.46</c:v>
                </c:pt>
                <c:pt idx="2">
                  <c:v>299.04000000000002</c:v>
                </c:pt>
                <c:pt idx="3">
                  <c:v>140.31</c:v>
                </c:pt>
                <c:pt idx="4">
                  <c:v>161.05000000000001</c:v>
                </c:pt>
                <c:pt idx="5">
                  <c:v>136.22</c:v>
                </c:pt>
                <c:pt idx="6">
                  <c:v>489.52</c:v>
                </c:pt>
                <c:pt idx="7">
                  <c:v>265.35000000000002</c:v>
                </c:pt>
              </c:numCache>
            </c:numRef>
          </c:val>
        </c:ser>
        <c:ser>
          <c:idx val="9"/>
          <c:order val="8"/>
          <c:tx>
            <c:strRef>
              <c:f>miss!$K$3</c:f>
              <c:strCache>
                <c:ptCount val="1"/>
                <c:pt idx="0">
                  <c:v>w4 c16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2"/>
              </a:solidFill>
            </a:ln>
          </c:spPr>
          <c:invertIfNegative val="0"/>
          <c:cat>
            <c:strRef>
              <c:f>miss!$A$4:$A$11</c:f>
              <c:strCache>
                <c:ptCount val="8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</c:strCache>
            </c:strRef>
          </c:cat>
          <c:val>
            <c:numRef>
              <c:f>miss!$K$4:$K$11</c:f>
              <c:numCache>
                <c:formatCode>0</c:formatCode>
                <c:ptCount val="8"/>
                <c:pt idx="0">
                  <c:v>255.81</c:v>
                </c:pt>
                <c:pt idx="1">
                  <c:v>228.82</c:v>
                </c:pt>
                <c:pt idx="2">
                  <c:v>235.74</c:v>
                </c:pt>
                <c:pt idx="3">
                  <c:v>242.29</c:v>
                </c:pt>
                <c:pt idx="4">
                  <c:v>303.39</c:v>
                </c:pt>
                <c:pt idx="5">
                  <c:v>140.69</c:v>
                </c:pt>
                <c:pt idx="6">
                  <c:v>264.14</c:v>
                </c:pt>
                <c:pt idx="7">
                  <c:v>570.53</c:v>
                </c:pt>
              </c:numCache>
            </c:numRef>
          </c:val>
        </c:ser>
        <c:ser>
          <c:idx val="12"/>
          <c:order val="9"/>
          <c:tx>
            <c:strRef>
              <c:f>miss!$N$3</c:f>
              <c:strCache>
                <c:ptCount val="1"/>
                <c:pt idx="0">
                  <c:v>w1 c64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miss!$A$4:$A$11</c:f>
              <c:strCache>
                <c:ptCount val="8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</c:strCache>
            </c:strRef>
          </c:cat>
          <c:val>
            <c:numRef>
              <c:f>miss!$N$4:$N$11</c:f>
              <c:numCache>
                <c:formatCode>0</c:formatCode>
                <c:ptCount val="8"/>
                <c:pt idx="0">
                  <c:v>347.45</c:v>
                </c:pt>
                <c:pt idx="1">
                  <c:v>370.01</c:v>
                </c:pt>
                <c:pt idx="2">
                  <c:v>324.88</c:v>
                </c:pt>
                <c:pt idx="3">
                  <c:v>290.01</c:v>
                </c:pt>
                <c:pt idx="4">
                  <c:v>413.47</c:v>
                </c:pt>
                <c:pt idx="5">
                  <c:v>127.3</c:v>
                </c:pt>
                <c:pt idx="6">
                  <c:v>243.35</c:v>
                </c:pt>
                <c:pt idx="7">
                  <c:v>948.74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128064"/>
        <c:axId val="101126144"/>
      </c:barChart>
      <c:valAx>
        <c:axId val="101126144"/>
        <c:scaling>
          <c:orientation val="minMax"/>
          <c:max val="2000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Average L1 Miss Panelty (cycle)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en-US"/>
          </a:p>
        </c:txPr>
        <c:crossAx val="101128064"/>
        <c:crosses val="autoZero"/>
        <c:crossBetween val="between"/>
        <c:majorUnit val="500"/>
      </c:valAx>
      <c:catAx>
        <c:axId val="101128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Benchmarks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en-US"/>
          </a:p>
        </c:txPr>
        <c:crossAx val="101126144"/>
        <c:crosses val="autoZero"/>
        <c:auto val="1"/>
        <c:lblAlgn val="ctr"/>
        <c:lblOffset val="100"/>
        <c:noMultiLvlLbl val="0"/>
      </c:catAx>
      <c:spPr>
        <a:noFill/>
        <a:ln>
          <a:solidFill>
            <a:srgbClr val="B3B3B3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0687867141607295"/>
          <c:y val="0.16469253843269591"/>
          <c:w val="0.42541682289713784"/>
          <c:h val="0.194424446944132"/>
        </c:manualLayout>
      </c:layout>
      <c:overlay val="0"/>
      <c:spPr>
        <a:solidFill>
          <a:sysClr val="window" lastClr="FFFFFF"/>
        </a:solidFill>
        <a:ln>
          <a:solidFill>
            <a:schemeClr val="bg1">
              <a:lumMod val="85000"/>
            </a:schemeClr>
          </a:solidFill>
        </a:ln>
      </c:spPr>
      <c:txPr>
        <a:bodyPr/>
        <a:lstStyle/>
        <a:p>
          <a:pPr>
            <a:defRPr sz="1000" b="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3.0940626254437581E-2"/>
          <c:y val="9.457660176848004E-2"/>
          <c:w val="0.87981324813129569"/>
          <c:h val="0.83885333742477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IPC!$B$3</c:f>
              <c:strCache>
                <c:ptCount val="1"/>
                <c:pt idx="0">
                  <c:v>w1 c1</c:v>
                </c:pt>
              </c:strCache>
            </c:strRef>
          </c:tx>
          <c:spPr>
            <a:solidFill>
              <a:schemeClr val="bg1"/>
            </a:solidFill>
            <a:ln>
              <a:solidFill>
                <a:srgbClr val="00B050"/>
              </a:solidFill>
            </a:ln>
          </c:spPr>
          <c:invertIfNegative val="0"/>
          <c:cat>
            <c:strRef>
              <c:f>IPC!$A$4:$A$25</c:f>
              <c:strCache>
                <c:ptCount val="22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  <c:pt idx="8">
                  <c:v>#9</c:v>
                </c:pt>
                <c:pt idx="9">
                  <c:v>#10</c:v>
                </c:pt>
                <c:pt idx="10">
                  <c:v>#11</c:v>
                </c:pt>
                <c:pt idx="11">
                  <c:v>#12</c:v>
                </c:pt>
                <c:pt idx="12">
                  <c:v>#13</c:v>
                </c:pt>
                <c:pt idx="13">
                  <c:v>#14</c:v>
                </c:pt>
                <c:pt idx="14">
                  <c:v>#15</c:v>
                </c:pt>
                <c:pt idx="15">
                  <c:v>#16</c:v>
                </c:pt>
                <c:pt idx="16">
                  <c:v>#17</c:v>
                </c:pt>
                <c:pt idx="17">
                  <c:v>#18</c:v>
                </c:pt>
                <c:pt idx="18">
                  <c:v>#19</c:v>
                </c:pt>
                <c:pt idx="19">
                  <c:v>#20</c:v>
                </c:pt>
                <c:pt idx="20">
                  <c:v>#21</c:v>
                </c:pt>
                <c:pt idx="21">
                  <c:v>#22</c:v>
                </c:pt>
              </c:strCache>
            </c:strRef>
          </c:cat>
          <c:val>
            <c:numRef>
              <c:f>IPC!$B$4:$B$25</c:f>
              <c:numCache>
                <c:formatCode>General</c:formatCode>
                <c:ptCount val="22"/>
                <c:pt idx="0">
                  <c:v>0.67</c:v>
                </c:pt>
                <c:pt idx="1">
                  <c:v>0.67</c:v>
                </c:pt>
                <c:pt idx="2">
                  <c:v>0.72</c:v>
                </c:pt>
                <c:pt idx="3">
                  <c:v>0.72</c:v>
                </c:pt>
                <c:pt idx="4">
                  <c:v>0.62</c:v>
                </c:pt>
                <c:pt idx="5">
                  <c:v>0.52</c:v>
                </c:pt>
                <c:pt idx="6">
                  <c:v>0.79</c:v>
                </c:pt>
                <c:pt idx="7">
                  <c:v>0.37</c:v>
                </c:pt>
                <c:pt idx="8">
                  <c:v>0.39</c:v>
                </c:pt>
                <c:pt idx="9">
                  <c:v>0.32</c:v>
                </c:pt>
                <c:pt idx="10">
                  <c:v>0.76</c:v>
                </c:pt>
                <c:pt idx="11">
                  <c:v>0.93</c:v>
                </c:pt>
                <c:pt idx="12">
                  <c:v>0.87</c:v>
                </c:pt>
                <c:pt idx="13">
                  <c:v>0.77</c:v>
                </c:pt>
                <c:pt idx="14">
                  <c:v>0.7</c:v>
                </c:pt>
                <c:pt idx="15">
                  <c:v>0.89</c:v>
                </c:pt>
                <c:pt idx="16">
                  <c:v>0.42</c:v>
                </c:pt>
                <c:pt idx="17">
                  <c:v>0.53</c:v>
                </c:pt>
                <c:pt idx="18">
                  <c:v>0.31</c:v>
                </c:pt>
                <c:pt idx="19">
                  <c:v>0.31</c:v>
                </c:pt>
                <c:pt idx="20">
                  <c:v>0.77</c:v>
                </c:pt>
                <c:pt idx="21">
                  <c:v>0.9</c:v>
                </c:pt>
              </c:numCache>
            </c:numRef>
          </c:val>
        </c:ser>
        <c:ser>
          <c:idx val="1"/>
          <c:order val="1"/>
          <c:tx>
            <c:strRef>
              <c:f>IPC!$C$3</c:f>
              <c:strCache>
                <c:ptCount val="1"/>
                <c:pt idx="0">
                  <c:v>w4 c1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solidFill>
                <a:srgbClr val="00B050"/>
              </a:solidFill>
            </a:ln>
          </c:spPr>
          <c:invertIfNegative val="0"/>
          <c:cat>
            <c:strRef>
              <c:f>IPC!$A$4:$A$25</c:f>
              <c:strCache>
                <c:ptCount val="22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  <c:pt idx="8">
                  <c:v>#9</c:v>
                </c:pt>
                <c:pt idx="9">
                  <c:v>#10</c:v>
                </c:pt>
                <c:pt idx="10">
                  <c:v>#11</c:v>
                </c:pt>
                <c:pt idx="11">
                  <c:v>#12</c:v>
                </c:pt>
                <c:pt idx="12">
                  <c:v>#13</c:v>
                </c:pt>
                <c:pt idx="13">
                  <c:v>#14</c:v>
                </c:pt>
                <c:pt idx="14">
                  <c:v>#15</c:v>
                </c:pt>
                <c:pt idx="15">
                  <c:v>#16</c:v>
                </c:pt>
                <c:pt idx="16">
                  <c:v>#17</c:v>
                </c:pt>
                <c:pt idx="17">
                  <c:v>#18</c:v>
                </c:pt>
                <c:pt idx="18">
                  <c:v>#19</c:v>
                </c:pt>
                <c:pt idx="19">
                  <c:v>#20</c:v>
                </c:pt>
                <c:pt idx="20">
                  <c:v>#21</c:v>
                </c:pt>
                <c:pt idx="21">
                  <c:v>#22</c:v>
                </c:pt>
              </c:strCache>
            </c:strRef>
          </c:cat>
          <c:val>
            <c:numRef>
              <c:f>IPC!$C$4:$C$25</c:f>
              <c:numCache>
                <c:formatCode>General</c:formatCode>
                <c:ptCount val="22"/>
                <c:pt idx="0">
                  <c:v>0.69</c:v>
                </c:pt>
                <c:pt idx="1">
                  <c:v>0.69</c:v>
                </c:pt>
                <c:pt idx="2">
                  <c:v>0.78</c:v>
                </c:pt>
                <c:pt idx="3">
                  <c:v>0.78</c:v>
                </c:pt>
                <c:pt idx="4">
                  <c:v>0.89</c:v>
                </c:pt>
                <c:pt idx="5">
                  <c:v>0.59</c:v>
                </c:pt>
                <c:pt idx="6">
                  <c:v>0.88</c:v>
                </c:pt>
                <c:pt idx="7">
                  <c:v>0.74</c:v>
                </c:pt>
                <c:pt idx="8">
                  <c:v>0.83</c:v>
                </c:pt>
                <c:pt idx="9">
                  <c:v>0.68</c:v>
                </c:pt>
                <c:pt idx="10">
                  <c:v>0.76</c:v>
                </c:pt>
                <c:pt idx="11">
                  <c:v>1.1599999999999999</c:v>
                </c:pt>
                <c:pt idx="12">
                  <c:v>0.85</c:v>
                </c:pt>
                <c:pt idx="13">
                  <c:v>1.1299999999999999</c:v>
                </c:pt>
                <c:pt idx="14">
                  <c:v>0.99</c:v>
                </c:pt>
                <c:pt idx="15">
                  <c:v>2.5499999999999998</c:v>
                </c:pt>
                <c:pt idx="16">
                  <c:v>0.42</c:v>
                </c:pt>
                <c:pt idx="17">
                  <c:v>0.64</c:v>
                </c:pt>
                <c:pt idx="18">
                  <c:v>0.63</c:v>
                </c:pt>
                <c:pt idx="19">
                  <c:v>0.67</c:v>
                </c:pt>
                <c:pt idx="20">
                  <c:v>1.1399999999999999</c:v>
                </c:pt>
                <c:pt idx="21">
                  <c:v>2.58</c:v>
                </c:pt>
              </c:numCache>
            </c:numRef>
          </c:val>
        </c:ser>
        <c:ser>
          <c:idx val="2"/>
          <c:order val="2"/>
          <c:tx>
            <c:strRef>
              <c:f>IPC!$D$3</c:f>
              <c:strCache>
                <c:ptCount val="1"/>
                <c:pt idx="0">
                  <c:v>w16 c1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rgbClr val="00B050"/>
              </a:solidFill>
            </a:ln>
          </c:spPr>
          <c:invertIfNegative val="0"/>
          <c:cat>
            <c:strRef>
              <c:f>IPC!$A$4:$A$25</c:f>
              <c:strCache>
                <c:ptCount val="22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  <c:pt idx="8">
                  <c:v>#9</c:v>
                </c:pt>
                <c:pt idx="9">
                  <c:v>#10</c:v>
                </c:pt>
                <c:pt idx="10">
                  <c:v>#11</c:v>
                </c:pt>
                <c:pt idx="11">
                  <c:v>#12</c:v>
                </c:pt>
                <c:pt idx="12">
                  <c:v>#13</c:v>
                </c:pt>
                <c:pt idx="13">
                  <c:v>#14</c:v>
                </c:pt>
                <c:pt idx="14">
                  <c:v>#15</c:v>
                </c:pt>
                <c:pt idx="15">
                  <c:v>#16</c:v>
                </c:pt>
                <c:pt idx="16">
                  <c:v>#17</c:v>
                </c:pt>
                <c:pt idx="17">
                  <c:v>#18</c:v>
                </c:pt>
                <c:pt idx="18">
                  <c:v>#19</c:v>
                </c:pt>
                <c:pt idx="19">
                  <c:v>#20</c:v>
                </c:pt>
                <c:pt idx="20">
                  <c:v>#21</c:v>
                </c:pt>
                <c:pt idx="21">
                  <c:v>#22</c:v>
                </c:pt>
              </c:strCache>
            </c:strRef>
          </c:cat>
          <c:val>
            <c:numRef>
              <c:f>IPC!$D$4:$D$25</c:f>
              <c:numCache>
                <c:formatCode>General</c:formatCode>
                <c:ptCount val="22"/>
                <c:pt idx="0">
                  <c:v>0.19</c:v>
                </c:pt>
                <c:pt idx="1">
                  <c:v>0.19</c:v>
                </c:pt>
                <c:pt idx="2">
                  <c:v>0.87</c:v>
                </c:pt>
                <c:pt idx="3">
                  <c:v>0.81</c:v>
                </c:pt>
                <c:pt idx="4">
                  <c:v>1.02</c:v>
                </c:pt>
                <c:pt idx="5">
                  <c:v>0.72</c:v>
                </c:pt>
                <c:pt idx="6">
                  <c:v>1.23</c:v>
                </c:pt>
                <c:pt idx="7">
                  <c:v>0.92</c:v>
                </c:pt>
                <c:pt idx="8">
                  <c:v>1.57</c:v>
                </c:pt>
                <c:pt idx="9">
                  <c:v>1.47</c:v>
                </c:pt>
                <c:pt idx="10">
                  <c:v>0.76</c:v>
                </c:pt>
                <c:pt idx="11">
                  <c:v>1.27</c:v>
                </c:pt>
                <c:pt idx="12">
                  <c:v>0.24</c:v>
                </c:pt>
                <c:pt idx="13">
                  <c:v>1.39</c:v>
                </c:pt>
                <c:pt idx="14">
                  <c:v>0.66</c:v>
                </c:pt>
                <c:pt idx="15">
                  <c:v>3.66</c:v>
                </c:pt>
                <c:pt idx="16">
                  <c:v>0.42</c:v>
                </c:pt>
                <c:pt idx="17">
                  <c:v>1.22</c:v>
                </c:pt>
                <c:pt idx="18">
                  <c:v>0.8</c:v>
                </c:pt>
                <c:pt idx="19">
                  <c:v>1.4</c:v>
                </c:pt>
                <c:pt idx="20">
                  <c:v>1.39</c:v>
                </c:pt>
                <c:pt idx="21">
                  <c:v>3.75</c:v>
                </c:pt>
              </c:numCache>
            </c:numRef>
          </c:val>
        </c:ser>
        <c:ser>
          <c:idx val="3"/>
          <c:order val="3"/>
          <c:tx>
            <c:strRef>
              <c:f>IPC!$E$3</c:f>
              <c:strCache>
                <c:ptCount val="1"/>
                <c:pt idx="0">
                  <c:v>w64 c1</c:v>
                </c:pt>
              </c:strCache>
            </c:strRef>
          </c:tx>
          <c:spPr>
            <a:solidFill>
              <a:srgbClr val="579D1C"/>
            </a:solidFill>
            <a:ln>
              <a:noFill/>
            </a:ln>
          </c:spPr>
          <c:invertIfNegative val="0"/>
          <c:cat>
            <c:strRef>
              <c:f>IPC!$A$4:$A$25</c:f>
              <c:strCache>
                <c:ptCount val="22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  <c:pt idx="8">
                  <c:v>#9</c:v>
                </c:pt>
                <c:pt idx="9">
                  <c:v>#10</c:v>
                </c:pt>
                <c:pt idx="10">
                  <c:v>#11</c:v>
                </c:pt>
                <c:pt idx="11">
                  <c:v>#12</c:v>
                </c:pt>
                <c:pt idx="12">
                  <c:v>#13</c:v>
                </c:pt>
                <c:pt idx="13">
                  <c:v>#14</c:v>
                </c:pt>
                <c:pt idx="14">
                  <c:v>#15</c:v>
                </c:pt>
                <c:pt idx="15">
                  <c:v>#16</c:v>
                </c:pt>
                <c:pt idx="16">
                  <c:v>#17</c:v>
                </c:pt>
                <c:pt idx="17">
                  <c:v>#18</c:v>
                </c:pt>
                <c:pt idx="18">
                  <c:v>#19</c:v>
                </c:pt>
                <c:pt idx="19">
                  <c:v>#20</c:v>
                </c:pt>
                <c:pt idx="20">
                  <c:v>#21</c:v>
                </c:pt>
                <c:pt idx="21">
                  <c:v>#22</c:v>
                </c:pt>
              </c:strCache>
            </c:strRef>
          </c:cat>
          <c:val>
            <c:numRef>
              <c:f>IPC!$E$4:$E$25</c:f>
              <c:numCache>
                <c:formatCode>General</c:formatCode>
                <c:ptCount val="22"/>
                <c:pt idx="0">
                  <c:v>0.82</c:v>
                </c:pt>
                <c:pt idx="1">
                  <c:v>0.82</c:v>
                </c:pt>
                <c:pt idx="2">
                  <c:v>0.85</c:v>
                </c:pt>
                <c:pt idx="3">
                  <c:v>0.85</c:v>
                </c:pt>
                <c:pt idx="4">
                  <c:v>0.84</c:v>
                </c:pt>
                <c:pt idx="5">
                  <c:v>0.82</c:v>
                </c:pt>
                <c:pt idx="6">
                  <c:v>1.19</c:v>
                </c:pt>
                <c:pt idx="7">
                  <c:v>1.29</c:v>
                </c:pt>
                <c:pt idx="8">
                  <c:v>2.17</c:v>
                </c:pt>
                <c:pt idx="9">
                  <c:v>2.4</c:v>
                </c:pt>
                <c:pt idx="10">
                  <c:v>0.76</c:v>
                </c:pt>
                <c:pt idx="11">
                  <c:v>1.26</c:v>
                </c:pt>
                <c:pt idx="12">
                  <c:v>0.84</c:v>
                </c:pt>
                <c:pt idx="13">
                  <c:v>1.41</c:v>
                </c:pt>
                <c:pt idx="14">
                  <c:v>3.92</c:v>
                </c:pt>
                <c:pt idx="15">
                  <c:v>3.66</c:v>
                </c:pt>
                <c:pt idx="16">
                  <c:v>0.42</c:v>
                </c:pt>
                <c:pt idx="17">
                  <c:v>0.92</c:v>
                </c:pt>
                <c:pt idx="18">
                  <c:v>1.1200000000000001</c:v>
                </c:pt>
                <c:pt idx="19">
                  <c:v>2.46</c:v>
                </c:pt>
                <c:pt idx="20">
                  <c:v>1.39</c:v>
                </c:pt>
                <c:pt idx="21">
                  <c:v>3.75</c:v>
                </c:pt>
              </c:numCache>
            </c:numRef>
          </c:val>
        </c:ser>
        <c:ser>
          <c:idx val="4"/>
          <c:order val="4"/>
          <c:tx>
            <c:strRef>
              <c:f>IPC!$F$3</c:f>
              <c:strCache>
                <c:ptCount val="1"/>
                <c:pt idx="0">
                  <c:v>w1 c4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solidFill>
                <a:srgbClr val="C00000"/>
              </a:solidFill>
            </a:ln>
          </c:spPr>
          <c:invertIfNegative val="0"/>
          <c:cat>
            <c:strRef>
              <c:f>IPC!$A$4:$A$25</c:f>
              <c:strCache>
                <c:ptCount val="22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  <c:pt idx="8">
                  <c:v>#9</c:v>
                </c:pt>
                <c:pt idx="9">
                  <c:v>#10</c:v>
                </c:pt>
                <c:pt idx="10">
                  <c:v>#11</c:v>
                </c:pt>
                <c:pt idx="11">
                  <c:v>#12</c:v>
                </c:pt>
                <c:pt idx="12">
                  <c:v>#13</c:v>
                </c:pt>
                <c:pt idx="13">
                  <c:v>#14</c:v>
                </c:pt>
                <c:pt idx="14">
                  <c:v>#15</c:v>
                </c:pt>
                <c:pt idx="15">
                  <c:v>#16</c:v>
                </c:pt>
                <c:pt idx="16">
                  <c:v>#17</c:v>
                </c:pt>
                <c:pt idx="17">
                  <c:v>#18</c:v>
                </c:pt>
                <c:pt idx="18">
                  <c:v>#19</c:v>
                </c:pt>
                <c:pt idx="19">
                  <c:v>#20</c:v>
                </c:pt>
                <c:pt idx="20">
                  <c:v>#21</c:v>
                </c:pt>
                <c:pt idx="21">
                  <c:v>#22</c:v>
                </c:pt>
              </c:strCache>
            </c:strRef>
          </c:cat>
          <c:val>
            <c:numRef>
              <c:f>IPC!$F$4:$F$25</c:f>
              <c:numCache>
                <c:formatCode>General</c:formatCode>
                <c:ptCount val="22"/>
                <c:pt idx="0">
                  <c:v>0.19</c:v>
                </c:pt>
                <c:pt idx="1">
                  <c:v>0.8</c:v>
                </c:pt>
                <c:pt idx="2">
                  <c:v>0.8</c:v>
                </c:pt>
                <c:pt idx="3">
                  <c:v>0.28999999999999998</c:v>
                </c:pt>
                <c:pt idx="4">
                  <c:v>0.72</c:v>
                </c:pt>
                <c:pt idx="5">
                  <c:v>0.8</c:v>
                </c:pt>
                <c:pt idx="6">
                  <c:v>1.1000000000000001</c:v>
                </c:pt>
                <c:pt idx="7">
                  <c:v>0.67</c:v>
                </c:pt>
                <c:pt idx="8">
                  <c:v>0.57999999999999996</c:v>
                </c:pt>
                <c:pt idx="9">
                  <c:v>0.64</c:v>
                </c:pt>
                <c:pt idx="10">
                  <c:v>1.44</c:v>
                </c:pt>
                <c:pt idx="11">
                  <c:v>1.9</c:v>
                </c:pt>
                <c:pt idx="12">
                  <c:v>0.9</c:v>
                </c:pt>
                <c:pt idx="13">
                  <c:v>2.0699999999999998</c:v>
                </c:pt>
                <c:pt idx="14">
                  <c:v>1.71</c:v>
                </c:pt>
                <c:pt idx="15">
                  <c:v>3.04</c:v>
                </c:pt>
                <c:pt idx="16">
                  <c:v>0.44</c:v>
                </c:pt>
                <c:pt idx="17">
                  <c:v>0.79</c:v>
                </c:pt>
                <c:pt idx="18">
                  <c:v>0.65</c:v>
                </c:pt>
                <c:pt idx="19">
                  <c:v>0.64</c:v>
                </c:pt>
                <c:pt idx="20">
                  <c:v>1.65</c:v>
                </c:pt>
                <c:pt idx="21">
                  <c:v>3.07</c:v>
                </c:pt>
              </c:numCache>
            </c:numRef>
          </c:val>
        </c:ser>
        <c:ser>
          <c:idx val="5"/>
          <c:order val="5"/>
          <c:tx>
            <c:strRef>
              <c:f>IPC!$G$3</c:f>
              <c:strCache>
                <c:ptCount val="1"/>
                <c:pt idx="0">
                  <c:v>w4 c4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C00000"/>
              </a:solidFill>
            </a:ln>
          </c:spPr>
          <c:invertIfNegative val="0"/>
          <c:cat>
            <c:strRef>
              <c:f>IPC!$A$4:$A$25</c:f>
              <c:strCache>
                <c:ptCount val="22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  <c:pt idx="8">
                  <c:v>#9</c:v>
                </c:pt>
                <c:pt idx="9">
                  <c:v>#10</c:v>
                </c:pt>
                <c:pt idx="10">
                  <c:v>#11</c:v>
                </c:pt>
                <c:pt idx="11">
                  <c:v>#12</c:v>
                </c:pt>
                <c:pt idx="12">
                  <c:v>#13</c:v>
                </c:pt>
                <c:pt idx="13">
                  <c:v>#14</c:v>
                </c:pt>
                <c:pt idx="14">
                  <c:v>#15</c:v>
                </c:pt>
                <c:pt idx="15">
                  <c:v>#16</c:v>
                </c:pt>
                <c:pt idx="16">
                  <c:v>#17</c:v>
                </c:pt>
                <c:pt idx="17">
                  <c:v>#18</c:v>
                </c:pt>
                <c:pt idx="18">
                  <c:v>#19</c:v>
                </c:pt>
                <c:pt idx="19">
                  <c:v>#20</c:v>
                </c:pt>
                <c:pt idx="20">
                  <c:v>#21</c:v>
                </c:pt>
                <c:pt idx="21">
                  <c:v>#22</c:v>
                </c:pt>
              </c:strCache>
            </c:strRef>
          </c:cat>
          <c:val>
            <c:numRef>
              <c:f>IPC!$G$4:$G$25</c:f>
              <c:numCache>
                <c:formatCode>General</c:formatCode>
                <c:ptCount val="22"/>
                <c:pt idx="0">
                  <c:v>0.2</c:v>
                </c:pt>
                <c:pt idx="1">
                  <c:v>0.85</c:v>
                </c:pt>
                <c:pt idx="2">
                  <c:v>0.83</c:v>
                </c:pt>
                <c:pt idx="3">
                  <c:v>0.79</c:v>
                </c:pt>
                <c:pt idx="4">
                  <c:v>1.1000000000000001</c:v>
                </c:pt>
                <c:pt idx="5">
                  <c:v>1</c:v>
                </c:pt>
                <c:pt idx="6">
                  <c:v>1.73</c:v>
                </c:pt>
                <c:pt idx="7">
                  <c:v>1.39</c:v>
                </c:pt>
                <c:pt idx="8">
                  <c:v>0.22</c:v>
                </c:pt>
                <c:pt idx="9">
                  <c:v>1.4</c:v>
                </c:pt>
                <c:pt idx="10">
                  <c:v>1.44</c:v>
                </c:pt>
                <c:pt idx="11">
                  <c:v>2.4</c:v>
                </c:pt>
                <c:pt idx="12">
                  <c:v>2.12</c:v>
                </c:pt>
                <c:pt idx="13">
                  <c:v>2.39</c:v>
                </c:pt>
                <c:pt idx="14">
                  <c:v>0.75</c:v>
                </c:pt>
                <c:pt idx="15">
                  <c:v>8.81</c:v>
                </c:pt>
                <c:pt idx="16">
                  <c:v>0.44</c:v>
                </c:pt>
                <c:pt idx="17">
                  <c:v>0.83</c:v>
                </c:pt>
                <c:pt idx="18">
                  <c:v>1.1200000000000001</c:v>
                </c:pt>
                <c:pt idx="19">
                  <c:v>0.93</c:v>
                </c:pt>
                <c:pt idx="20">
                  <c:v>2.39</c:v>
                </c:pt>
                <c:pt idx="21">
                  <c:v>8.8000000000000007</c:v>
                </c:pt>
              </c:numCache>
            </c:numRef>
          </c:val>
        </c:ser>
        <c:ser>
          <c:idx val="6"/>
          <c:order val="6"/>
          <c:tx>
            <c:strRef>
              <c:f>IPC!$H$3</c:f>
              <c:strCache>
                <c:ptCount val="1"/>
                <c:pt idx="0">
                  <c:v>w16 c4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C00000"/>
              </a:solidFill>
            </a:ln>
          </c:spPr>
          <c:invertIfNegative val="0"/>
          <c:cat>
            <c:strRef>
              <c:f>IPC!$A$4:$A$25</c:f>
              <c:strCache>
                <c:ptCount val="22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  <c:pt idx="8">
                  <c:v>#9</c:v>
                </c:pt>
                <c:pt idx="9">
                  <c:v>#10</c:v>
                </c:pt>
                <c:pt idx="10">
                  <c:v>#11</c:v>
                </c:pt>
                <c:pt idx="11">
                  <c:v>#12</c:v>
                </c:pt>
                <c:pt idx="12">
                  <c:v>#13</c:v>
                </c:pt>
                <c:pt idx="13">
                  <c:v>#14</c:v>
                </c:pt>
                <c:pt idx="14">
                  <c:v>#15</c:v>
                </c:pt>
                <c:pt idx="15">
                  <c:v>#16</c:v>
                </c:pt>
                <c:pt idx="16">
                  <c:v>#17</c:v>
                </c:pt>
                <c:pt idx="17">
                  <c:v>#18</c:v>
                </c:pt>
                <c:pt idx="18">
                  <c:v>#19</c:v>
                </c:pt>
                <c:pt idx="19">
                  <c:v>#20</c:v>
                </c:pt>
                <c:pt idx="20">
                  <c:v>#21</c:v>
                </c:pt>
                <c:pt idx="21">
                  <c:v>#22</c:v>
                </c:pt>
              </c:strCache>
            </c:strRef>
          </c:cat>
          <c:val>
            <c:numRef>
              <c:f>IPC!$H$4:$H$25</c:f>
              <c:numCache>
                <c:formatCode>General</c:formatCode>
                <c:ptCount val="22"/>
                <c:pt idx="0">
                  <c:v>0.21</c:v>
                </c:pt>
                <c:pt idx="1">
                  <c:v>0.21</c:v>
                </c:pt>
                <c:pt idx="2">
                  <c:v>0.93</c:v>
                </c:pt>
                <c:pt idx="3">
                  <c:v>1</c:v>
                </c:pt>
                <c:pt idx="4">
                  <c:v>1.75</c:v>
                </c:pt>
                <c:pt idx="5">
                  <c:v>1.1299999999999999</c:v>
                </c:pt>
                <c:pt idx="6">
                  <c:v>1.97</c:v>
                </c:pt>
                <c:pt idx="7">
                  <c:v>2.06</c:v>
                </c:pt>
                <c:pt idx="8">
                  <c:v>3.96</c:v>
                </c:pt>
                <c:pt idx="9">
                  <c:v>5.47</c:v>
                </c:pt>
                <c:pt idx="10">
                  <c:v>1.44</c:v>
                </c:pt>
                <c:pt idx="11">
                  <c:v>2.37</c:v>
                </c:pt>
                <c:pt idx="12">
                  <c:v>3.08</c:v>
                </c:pt>
                <c:pt idx="13">
                  <c:v>2.72</c:v>
                </c:pt>
                <c:pt idx="14">
                  <c:v>1.71</c:v>
                </c:pt>
                <c:pt idx="15">
                  <c:v>11.15</c:v>
                </c:pt>
                <c:pt idx="16">
                  <c:v>0.44</c:v>
                </c:pt>
                <c:pt idx="17">
                  <c:v>1.1200000000000001</c:v>
                </c:pt>
                <c:pt idx="18">
                  <c:v>4.82</c:v>
                </c:pt>
                <c:pt idx="19">
                  <c:v>4.62</c:v>
                </c:pt>
                <c:pt idx="20">
                  <c:v>2.69</c:v>
                </c:pt>
                <c:pt idx="21">
                  <c:v>11.9</c:v>
                </c:pt>
              </c:numCache>
            </c:numRef>
          </c:val>
        </c:ser>
        <c:ser>
          <c:idx val="7"/>
          <c:order val="7"/>
          <c:tx>
            <c:strRef>
              <c:f>IPC!$I$3</c:f>
              <c:strCache>
                <c:ptCount val="1"/>
                <c:pt idx="0">
                  <c:v>w64 c4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rgbClr val="C00000"/>
              </a:solidFill>
            </a:ln>
          </c:spPr>
          <c:invertIfNegative val="0"/>
          <c:cat>
            <c:strRef>
              <c:f>IPC!$A$4:$A$25</c:f>
              <c:strCache>
                <c:ptCount val="22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  <c:pt idx="8">
                  <c:v>#9</c:v>
                </c:pt>
                <c:pt idx="9">
                  <c:v>#10</c:v>
                </c:pt>
                <c:pt idx="10">
                  <c:v>#11</c:v>
                </c:pt>
                <c:pt idx="11">
                  <c:v>#12</c:v>
                </c:pt>
                <c:pt idx="12">
                  <c:v>#13</c:v>
                </c:pt>
                <c:pt idx="13">
                  <c:v>#14</c:v>
                </c:pt>
                <c:pt idx="14">
                  <c:v>#15</c:v>
                </c:pt>
                <c:pt idx="15">
                  <c:v>#16</c:v>
                </c:pt>
                <c:pt idx="16">
                  <c:v>#17</c:v>
                </c:pt>
                <c:pt idx="17">
                  <c:v>#18</c:v>
                </c:pt>
                <c:pt idx="18">
                  <c:v>#19</c:v>
                </c:pt>
                <c:pt idx="19">
                  <c:v>#20</c:v>
                </c:pt>
                <c:pt idx="20">
                  <c:v>#21</c:v>
                </c:pt>
                <c:pt idx="21">
                  <c:v>#22</c:v>
                </c:pt>
              </c:strCache>
            </c:strRef>
          </c:cat>
          <c:val>
            <c:numRef>
              <c:f>IPC!$I$4:$I$25</c:f>
              <c:numCache>
                <c:formatCode>General</c:formatCode>
                <c:ptCount val="22"/>
                <c:pt idx="0">
                  <c:v>0.82</c:v>
                </c:pt>
                <c:pt idx="1">
                  <c:v>0.82</c:v>
                </c:pt>
                <c:pt idx="2">
                  <c:v>0.85</c:v>
                </c:pt>
                <c:pt idx="3">
                  <c:v>0.85</c:v>
                </c:pt>
                <c:pt idx="4">
                  <c:v>0.84</c:v>
                </c:pt>
                <c:pt idx="5">
                  <c:v>1.39</c:v>
                </c:pt>
                <c:pt idx="6">
                  <c:v>1.89</c:v>
                </c:pt>
                <c:pt idx="7">
                  <c:v>2.38</c:v>
                </c:pt>
                <c:pt idx="8">
                  <c:v>8.6999999999999993</c:v>
                </c:pt>
                <c:pt idx="9">
                  <c:v>3.32</c:v>
                </c:pt>
                <c:pt idx="10">
                  <c:v>1.44</c:v>
                </c:pt>
                <c:pt idx="11">
                  <c:v>0.27</c:v>
                </c:pt>
                <c:pt idx="12">
                  <c:v>0.84</c:v>
                </c:pt>
                <c:pt idx="13">
                  <c:v>2.04</c:v>
                </c:pt>
                <c:pt idx="14">
                  <c:v>8.91</c:v>
                </c:pt>
                <c:pt idx="15">
                  <c:v>11.15</c:v>
                </c:pt>
                <c:pt idx="16">
                  <c:v>0.44</c:v>
                </c:pt>
                <c:pt idx="17">
                  <c:v>1.36</c:v>
                </c:pt>
                <c:pt idx="18">
                  <c:v>2.4300000000000002</c:v>
                </c:pt>
                <c:pt idx="19">
                  <c:v>0.52</c:v>
                </c:pt>
                <c:pt idx="20">
                  <c:v>1.96</c:v>
                </c:pt>
                <c:pt idx="21">
                  <c:v>11.9</c:v>
                </c:pt>
              </c:numCache>
            </c:numRef>
          </c:val>
        </c:ser>
        <c:ser>
          <c:idx val="8"/>
          <c:order val="8"/>
          <c:tx>
            <c:strRef>
              <c:f>IPC!$J$3</c:f>
              <c:strCache>
                <c:ptCount val="1"/>
                <c:pt idx="0">
                  <c:v>w1 c16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tx2"/>
              </a:solidFill>
            </a:ln>
          </c:spPr>
          <c:invertIfNegative val="0"/>
          <c:cat>
            <c:strRef>
              <c:f>IPC!$A$4:$A$25</c:f>
              <c:strCache>
                <c:ptCount val="22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  <c:pt idx="8">
                  <c:v>#9</c:v>
                </c:pt>
                <c:pt idx="9">
                  <c:v>#10</c:v>
                </c:pt>
                <c:pt idx="10">
                  <c:v>#11</c:v>
                </c:pt>
                <c:pt idx="11">
                  <c:v>#12</c:v>
                </c:pt>
                <c:pt idx="12">
                  <c:v>#13</c:v>
                </c:pt>
                <c:pt idx="13">
                  <c:v>#14</c:v>
                </c:pt>
                <c:pt idx="14">
                  <c:v>#15</c:v>
                </c:pt>
                <c:pt idx="15">
                  <c:v>#16</c:v>
                </c:pt>
                <c:pt idx="16">
                  <c:v>#17</c:v>
                </c:pt>
                <c:pt idx="17">
                  <c:v>#18</c:v>
                </c:pt>
                <c:pt idx="18">
                  <c:v>#19</c:v>
                </c:pt>
                <c:pt idx="19">
                  <c:v>#20</c:v>
                </c:pt>
                <c:pt idx="20">
                  <c:v>#21</c:v>
                </c:pt>
                <c:pt idx="21">
                  <c:v>#22</c:v>
                </c:pt>
              </c:strCache>
            </c:strRef>
          </c:cat>
          <c:val>
            <c:numRef>
              <c:f>IPC!$J$4:$J$25</c:f>
              <c:numCache>
                <c:formatCode>General</c:formatCode>
                <c:ptCount val="22"/>
                <c:pt idx="0">
                  <c:v>0.26</c:v>
                </c:pt>
                <c:pt idx="1">
                  <c:v>1.19</c:v>
                </c:pt>
                <c:pt idx="2">
                  <c:v>0.22</c:v>
                </c:pt>
                <c:pt idx="3">
                  <c:v>1.43</c:v>
                </c:pt>
                <c:pt idx="4">
                  <c:v>1.29</c:v>
                </c:pt>
                <c:pt idx="5">
                  <c:v>1.76</c:v>
                </c:pt>
                <c:pt idx="6">
                  <c:v>1.67</c:v>
                </c:pt>
                <c:pt idx="7">
                  <c:v>1.38</c:v>
                </c:pt>
                <c:pt idx="8">
                  <c:v>1.48</c:v>
                </c:pt>
                <c:pt idx="9">
                  <c:v>1.1100000000000001</c:v>
                </c:pt>
                <c:pt idx="10">
                  <c:v>0.66</c:v>
                </c:pt>
                <c:pt idx="11">
                  <c:v>0.47</c:v>
                </c:pt>
                <c:pt idx="12">
                  <c:v>2.75</c:v>
                </c:pt>
                <c:pt idx="13">
                  <c:v>4.7300000000000004</c:v>
                </c:pt>
                <c:pt idx="14">
                  <c:v>5.56</c:v>
                </c:pt>
                <c:pt idx="15">
                  <c:v>10.119999999999999</c:v>
                </c:pt>
                <c:pt idx="16">
                  <c:v>0.44</c:v>
                </c:pt>
                <c:pt idx="17">
                  <c:v>1.6</c:v>
                </c:pt>
                <c:pt idx="18">
                  <c:v>1.1100000000000001</c:v>
                </c:pt>
                <c:pt idx="19">
                  <c:v>1.1100000000000001</c:v>
                </c:pt>
                <c:pt idx="20">
                  <c:v>6.14</c:v>
                </c:pt>
                <c:pt idx="21">
                  <c:v>10.199999999999999</c:v>
                </c:pt>
              </c:numCache>
            </c:numRef>
          </c:val>
        </c:ser>
        <c:ser>
          <c:idx val="9"/>
          <c:order val="9"/>
          <c:tx>
            <c:strRef>
              <c:f>IPC!$K$3</c:f>
              <c:strCache>
                <c:ptCount val="1"/>
                <c:pt idx="0">
                  <c:v>w4 c16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2"/>
              </a:solidFill>
            </a:ln>
          </c:spPr>
          <c:invertIfNegative val="0"/>
          <c:cat>
            <c:strRef>
              <c:f>IPC!$A$4:$A$25</c:f>
              <c:strCache>
                <c:ptCount val="22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  <c:pt idx="8">
                  <c:v>#9</c:v>
                </c:pt>
                <c:pt idx="9">
                  <c:v>#10</c:v>
                </c:pt>
                <c:pt idx="10">
                  <c:v>#11</c:v>
                </c:pt>
                <c:pt idx="11">
                  <c:v>#12</c:v>
                </c:pt>
                <c:pt idx="12">
                  <c:v>#13</c:v>
                </c:pt>
                <c:pt idx="13">
                  <c:v>#14</c:v>
                </c:pt>
                <c:pt idx="14">
                  <c:v>#15</c:v>
                </c:pt>
                <c:pt idx="15">
                  <c:v>#16</c:v>
                </c:pt>
                <c:pt idx="16">
                  <c:v>#17</c:v>
                </c:pt>
                <c:pt idx="17">
                  <c:v>#18</c:v>
                </c:pt>
                <c:pt idx="18">
                  <c:v>#19</c:v>
                </c:pt>
                <c:pt idx="19">
                  <c:v>#20</c:v>
                </c:pt>
                <c:pt idx="20">
                  <c:v>#21</c:v>
                </c:pt>
                <c:pt idx="21">
                  <c:v>#22</c:v>
                </c:pt>
              </c:strCache>
            </c:strRef>
          </c:cat>
          <c:val>
            <c:numRef>
              <c:f>IPC!$K$4:$K$25</c:f>
              <c:numCache>
                <c:formatCode>General</c:formatCode>
                <c:ptCount val="22"/>
                <c:pt idx="0">
                  <c:v>0.28999999999999998</c:v>
                </c:pt>
                <c:pt idx="1">
                  <c:v>0.28000000000000003</c:v>
                </c:pt>
                <c:pt idx="2">
                  <c:v>0.24</c:v>
                </c:pt>
                <c:pt idx="3">
                  <c:v>0.42</c:v>
                </c:pt>
                <c:pt idx="4">
                  <c:v>0.63</c:v>
                </c:pt>
                <c:pt idx="5">
                  <c:v>1.35</c:v>
                </c:pt>
                <c:pt idx="6">
                  <c:v>2.2999999999999998</c:v>
                </c:pt>
                <c:pt idx="7">
                  <c:v>4.99</c:v>
                </c:pt>
                <c:pt idx="8">
                  <c:v>2.94</c:v>
                </c:pt>
                <c:pt idx="9">
                  <c:v>3.26</c:v>
                </c:pt>
                <c:pt idx="10">
                  <c:v>0.66</c:v>
                </c:pt>
                <c:pt idx="11">
                  <c:v>4.84</c:v>
                </c:pt>
                <c:pt idx="12">
                  <c:v>7.69</c:v>
                </c:pt>
                <c:pt idx="13">
                  <c:v>5.64</c:v>
                </c:pt>
                <c:pt idx="14">
                  <c:v>0.45</c:v>
                </c:pt>
                <c:pt idx="15">
                  <c:v>13.72</c:v>
                </c:pt>
                <c:pt idx="16">
                  <c:v>0.44</c:v>
                </c:pt>
                <c:pt idx="17">
                  <c:v>1.38</c:v>
                </c:pt>
                <c:pt idx="18">
                  <c:v>2.08</c:v>
                </c:pt>
                <c:pt idx="19">
                  <c:v>3</c:v>
                </c:pt>
                <c:pt idx="20">
                  <c:v>5.23</c:v>
                </c:pt>
                <c:pt idx="21">
                  <c:v>13.32</c:v>
                </c:pt>
              </c:numCache>
            </c:numRef>
          </c:val>
        </c:ser>
        <c:ser>
          <c:idx val="10"/>
          <c:order val="10"/>
          <c:tx>
            <c:strRef>
              <c:f>IPC!$L$3</c:f>
              <c:strCache>
                <c:ptCount val="1"/>
                <c:pt idx="0">
                  <c:v>w16 c16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tx2"/>
              </a:solidFill>
            </a:ln>
          </c:spPr>
          <c:invertIfNegative val="0"/>
          <c:cat>
            <c:strRef>
              <c:f>IPC!$A$4:$A$25</c:f>
              <c:strCache>
                <c:ptCount val="22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  <c:pt idx="8">
                  <c:v>#9</c:v>
                </c:pt>
                <c:pt idx="9">
                  <c:v>#10</c:v>
                </c:pt>
                <c:pt idx="10">
                  <c:v>#11</c:v>
                </c:pt>
                <c:pt idx="11">
                  <c:v>#12</c:v>
                </c:pt>
                <c:pt idx="12">
                  <c:v>#13</c:v>
                </c:pt>
                <c:pt idx="13">
                  <c:v>#14</c:v>
                </c:pt>
                <c:pt idx="14">
                  <c:v>#15</c:v>
                </c:pt>
                <c:pt idx="15">
                  <c:v>#16</c:v>
                </c:pt>
                <c:pt idx="16">
                  <c:v>#17</c:v>
                </c:pt>
                <c:pt idx="17">
                  <c:v>#18</c:v>
                </c:pt>
                <c:pt idx="18">
                  <c:v>#19</c:v>
                </c:pt>
                <c:pt idx="19">
                  <c:v>#20</c:v>
                </c:pt>
                <c:pt idx="20">
                  <c:v>#21</c:v>
                </c:pt>
                <c:pt idx="21">
                  <c:v>#22</c:v>
                </c:pt>
              </c:strCache>
            </c:strRef>
          </c:cat>
          <c:val>
            <c:numRef>
              <c:f>IPC!$L$4:$L$25</c:f>
              <c:numCache>
                <c:formatCode>General</c:formatCode>
                <c:ptCount val="22"/>
                <c:pt idx="0">
                  <c:v>0.34</c:v>
                </c:pt>
                <c:pt idx="1">
                  <c:v>0.35</c:v>
                </c:pt>
                <c:pt idx="2">
                  <c:v>1.32</c:v>
                </c:pt>
                <c:pt idx="3">
                  <c:v>0.52</c:v>
                </c:pt>
                <c:pt idx="4">
                  <c:v>5.92</c:v>
                </c:pt>
                <c:pt idx="5">
                  <c:v>1.6</c:v>
                </c:pt>
                <c:pt idx="6">
                  <c:v>2.1800000000000002</c:v>
                </c:pt>
                <c:pt idx="7">
                  <c:v>6.55</c:v>
                </c:pt>
                <c:pt idx="8">
                  <c:v>7.41</c:v>
                </c:pt>
                <c:pt idx="9">
                  <c:v>3.06</c:v>
                </c:pt>
                <c:pt idx="10">
                  <c:v>3.17</c:v>
                </c:pt>
                <c:pt idx="11">
                  <c:v>4.3099999999999996</c:v>
                </c:pt>
                <c:pt idx="12">
                  <c:v>9.34</c:v>
                </c:pt>
                <c:pt idx="13">
                  <c:v>3.99</c:v>
                </c:pt>
                <c:pt idx="14">
                  <c:v>7.59</c:v>
                </c:pt>
                <c:pt idx="15">
                  <c:v>8.9700000000000006</c:v>
                </c:pt>
                <c:pt idx="16">
                  <c:v>0.43</c:v>
                </c:pt>
                <c:pt idx="17">
                  <c:v>0.19</c:v>
                </c:pt>
                <c:pt idx="18">
                  <c:v>2.41</c:v>
                </c:pt>
                <c:pt idx="19">
                  <c:v>4.91</c:v>
                </c:pt>
                <c:pt idx="20">
                  <c:v>3.71</c:v>
                </c:pt>
                <c:pt idx="21">
                  <c:v>9.1999999999999993</c:v>
                </c:pt>
              </c:numCache>
            </c:numRef>
          </c:val>
        </c:ser>
        <c:ser>
          <c:idx val="11"/>
          <c:order val="11"/>
          <c:tx>
            <c:strRef>
              <c:f>IPC!$M$3</c:f>
              <c:strCache>
                <c:ptCount val="1"/>
                <c:pt idx="0">
                  <c:v>w64 c16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tx2"/>
              </a:solidFill>
            </a:ln>
          </c:spPr>
          <c:invertIfNegative val="0"/>
          <c:cat>
            <c:strRef>
              <c:f>IPC!$A$4:$A$25</c:f>
              <c:strCache>
                <c:ptCount val="22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  <c:pt idx="8">
                  <c:v>#9</c:v>
                </c:pt>
                <c:pt idx="9">
                  <c:v>#10</c:v>
                </c:pt>
                <c:pt idx="10">
                  <c:v>#11</c:v>
                </c:pt>
                <c:pt idx="11">
                  <c:v>#12</c:v>
                </c:pt>
                <c:pt idx="12">
                  <c:v>#13</c:v>
                </c:pt>
                <c:pt idx="13">
                  <c:v>#14</c:v>
                </c:pt>
                <c:pt idx="14">
                  <c:v>#15</c:v>
                </c:pt>
                <c:pt idx="15">
                  <c:v>#16</c:v>
                </c:pt>
                <c:pt idx="16">
                  <c:v>#17</c:v>
                </c:pt>
                <c:pt idx="17">
                  <c:v>#18</c:v>
                </c:pt>
                <c:pt idx="18">
                  <c:v>#19</c:v>
                </c:pt>
                <c:pt idx="19">
                  <c:v>#20</c:v>
                </c:pt>
                <c:pt idx="20">
                  <c:v>#21</c:v>
                </c:pt>
                <c:pt idx="21">
                  <c:v>#22</c:v>
                </c:pt>
              </c:strCache>
            </c:strRef>
          </c:cat>
          <c:val>
            <c:numRef>
              <c:f>IPC!$M$4:$M$25</c:f>
              <c:numCache>
                <c:formatCode>General</c:formatCode>
                <c:ptCount val="22"/>
                <c:pt idx="0">
                  <c:v>0.82</c:v>
                </c:pt>
                <c:pt idx="1">
                  <c:v>0.82</c:v>
                </c:pt>
                <c:pt idx="2">
                  <c:v>0.85</c:v>
                </c:pt>
                <c:pt idx="3">
                  <c:v>0.85</c:v>
                </c:pt>
                <c:pt idx="4">
                  <c:v>0.84</c:v>
                </c:pt>
                <c:pt idx="5">
                  <c:v>1.4</c:v>
                </c:pt>
                <c:pt idx="6">
                  <c:v>1.66</c:v>
                </c:pt>
                <c:pt idx="7">
                  <c:v>2.77</c:v>
                </c:pt>
                <c:pt idx="8">
                  <c:v>8.1199999999999992</c:v>
                </c:pt>
                <c:pt idx="9">
                  <c:v>4.21</c:v>
                </c:pt>
                <c:pt idx="10">
                  <c:v>3.17</c:v>
                </c:pt>
                <c:pt idx="11">
                  <c:v>2.88</c:v>
                </c:pt>
                <c:pt idx="12">
                  <c:v>0.84</c:v>
                </c:pt>
                <c:pt idx="13">
                  <c:v>2.0299999999999998</c:v>
                </c:pt>
                <c:pt idx="14">
                  <c:v>5.81</c:v>
                </c:pt>
                <c:pt idx="15">
                  <c:v>8.9700000000000006</c:v>
                </c:pt>
                <c:pt idx="16">
                  <c:v>0.43</c:v>
                </c:pt>
                <c:pt idx="17">
                  <c:v>1.26</c:v>
                </c:pt>
                <c:pt idx="18">
                  <c:v>2.3199999999999998</c:v>
                </c:pt>
                <c:pt idx="19">
                  <c:v>4.21</c:v>
                </c:pt>
                <c:pt idx="20">
                  <c:v>2.13</c:v>
                </c:pt>
                <c:pt idx="21">
                  <c:v>9.1999999999999993</c:v>
                </c:pt>
              </c:numCache>
            </c:numRef>
          </c:val>
        </c:ser>
        <c:ser>
          <c:idx val="12"/>
          <c:order val="12"/>
          <c:tx>
            <c:strRef>
              <c:f>IPC!$N$3</c:f>
              <c:strCache>
                <c:ptCount val="1"/>
                <c:pt idx="0">
                  <c:v>w1 c64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IPC!$A$4:$A$25</c:f>
              <c:strCache>
                <c:ptCount val="22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  <c:pt idx="8">
                  <c:v>#9</c:v>
                </c:pt>
                <c:pt idx="9">
                  <c:v>#10</c:v>
                </c:pt>
                <c:pt idx="10">
                  <c:v>#11</c:v>
                </c:pt>
                <c:pt idx="11">
                  <c:v>#12</c:v>
                </c:pt>
                <c:pt idx="12">
                  <c:v>#13</c:v>
                </c:pt>
                <c:pt idx="13">
                  <c:v>#14</c:v>
                </c:pt>
                <c:pt idx="14">
                  <c:v>#15</c:v>
                </c:pt>
                <c:pt idx="15">
                  <c:v>#16</c:v>
                </c:pt>
                <c:pt idx="16">
                  <c:v>#17</c:v>
                </c:pt>
                <c:pt idx="17">
                  <c:v>#18</c:v>
                </c:pt>
                <c:pt idx="18">
                  <c:v>#19</c:v>
                </c:pt>
                <c:pt idx="19">
                  <c:v>#20</c:v>
                </c:pt>
                <c:pt idx="20">
                  <c:v>#21</c:v>
                </c:pt>
                <c:pt idx="21">
                  <c:v>#22</c:v>
                </c:pt>
              </c:strCache>
            </c:strRef>
          </c:cat>
          <c:val>
            <c:numRef>
              <c:f>IPC!$N$4:$N$25</c:f>
              <c:numCache>
                <c:formatCode>General</c:formatCode>
                <c:ptCount val="22"/>
                <c:pt idx="0">
                  <c:v>0.6</c:v>
                </c:pt>
                <c:pt idx="1">
                  <c:v>0.63</c:v>
                </c:pt>
                <c:pt idx="2">
                  <c:v>0.4</c:v>
                </c:pt>
                <c:pt idx="3">
                  <c:v>2.97</c:v>
                </c:pt>
                <c:pt idx="4">
                  <c:v>2.4700000000000002</c:v>
                </c:pt>
                <c:pt idx="5">
                  <c:v>2.79</c:v>
                </c:pt>
                <c:pt idx="6">
                  <c:v>1.64</c:v>
                </c:pt>
                <c:pt idx="7">
                  <c:v>1.96</c:v>
                </c:pt>
                <c:pt idx="8">
                  <c:v>1.8</c:v>
                </c:pt>
                <c:pt idx="9">
                  <c:v>1.23</c:v>
                </c:pt>
                <c:pt idx="10">
                  <c:v>14.99</c:v>
                </c:pt>
                <c:pt idx="11">
                  <c:v>7.89</c:v>
                </c:pt>
                <c:pt idx="12">
                  <c:v>7.54</c:v>
                </c:pt>
                <c:pt idx="13">
                  <c:v>9.15</c:v>
                </c:pt>
                <c:pt idx="14">
                  <c:v>16.82</c:v>
                </c:pt>
                <c:pt idx="15">
                  <c:v>11.66</c:v>
                </c:pt>
                <c:pt idx="16">
                  <c:v>0.52</c:v>
                </c:pt>
                <c:pt idx="17">
                  <c:v>3.17</c:v>
                </c:pt>
                <c:pt idx="18">
                  <c:v>1.42</c:v>
                </c:pt>
                <c:pt idx="19">
                  <c:v>1.24</c:v>
                </c:pt>
                <c:pt idx="20">
                  <c:v>9.15</c:v>
                </c:pt>
                <c:pt idx="21">
                  <c:v>11.71</c:v>
                </c:pt>
              </c:numCache>
            </c:numRef>
          </c:val>
        </c:ser>
        <c:ser>
          <c:idx val="13"/>
          <c:order val="13"/>
          <c:tx>
            <c:strRef>
              <c:f>IPC!$O$3</c:f>
              <c:strCache>
                <c:ptCount val="1"/>
                <c:pt idx="0">
                  <c:v>w4 c64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IPC!$A$4:$A$25</c:f>
              <c:strCache>
                <c:ptCount val="22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  <c:pt idx="8">
                  <c:v>#9</c:v>
                </c:pt>
                <c:pt idx="9">
                  <c:v>#10</c:v>
                </c:pt>
                <c:pt idx="10">
                  <c:v>#11</c:v>
                </c:pt>
                <c:pt idx="11">
                  <c:v>#12</c:v>
                </c:pt>
                <c:pt idx="12">
                  <c:v>#13</c:v>
                </c:pt>
                <c:pt idx="13">
                  <c:v>#14</c:v>
                </c:pt>
                <c:pt idx="14">
                  <c:v>#15</c:v>
                </c:pt>
                <c:pt idx="15">
                  <c:v>#16</c:v>
                </c:pt>
                <c:pt idx="16">
                  <c:v>#17</c:v>
                </c:pt>
                <c:pt idx="17">
                  <c:v>#18</c:v>
                </c:pt>
                <c:pt idx="18">
                  <c:v>#19</c:v>
                </c:pt>
                <c:pt idx="19">
                  <c:v>#20</c:v>
                </c:pt>
                <c:pt idx="20">
                  <c:v>#21</c:v>
                </c:pt>
                <c:pt idx="21">
                  <c:v>#22</c:v>
                </c:pt>
              </c:strCache>
            </c:strRef>
          </c:cat>
          <c:val>
            <c:numRef>
              <c:f>IPC!$O$4:$O$25</c:f>
              <c:numCache>
                <c:formatCode>General</c:formatCode>
                <c:ptCount val="22"/>
                <c:pt idx="0">
                  <c:v>0.94</c:v>
                </c:pt>
                <c:pt idx="1">
                  <c:v>0.73</c:v>
                </c:pt>
                <c:pt idx="2">
                  <c:v>0.47</c:v>
                </c:pt>
                <c:pt idx="3">
                  <c:v>1.27</c:v>
                </c:pt>
                <c:pt idx="4">
                  <c:v>3.06</c:v>
                </c:pt>
                <c:pt idx="5">
                  <c:v>2.3199999999999998</c:v>
                </c:pt>
                <c:pt idx="6">
                  <c:v>2.56</c:v>
                </c:pt>
                <c:pt idx="7">
                  <c:v>0.64</c:v>
                </c:pt>
                <c:pt idx="8">
                  <c:v>2.82</c:v>
                </c:pt>
                <c:pt idx="9">
                  <c:v>1.18</c:v>
                </c:pt>
                <c:pt idx="10">
                  <c:v>14.99</c:v>
                </c:pt>
                <c:pt idx="11">
                  <c:v>6.9</c:v>
                </c:pt>
                <c:pt idx="12">
                  <c:v>8.89</c:v>
                </c:pt>
                <c:pt idx="13">
                  <c:v>8.32</c:v>
                </c:pt>
                <c:pt idx="14">
                  <c:v>11.41</c:v>
                </c:pt>
                <c:pt idx="15">
                  <c:v>5.0999999999999996</c:v>
                </c:pt>
                <c:pt idx="16">
                  <c:v>0.52</c:v>
                </c:pt>
                <c:pt idx="17">
                  <c:v>0.26</c:v>
                </c:pt>
                <c:pt idx="18">
                  <c:v>0.37</c:v>
                </c:pt>
                <c:pt idx="19">
                  <c:v>0.46</c:v>
                </c:pt>
                <c:pt idx="20">
                  <c:v>8.09</c:v>
                </c:pt>
                <c:pt idx="21">
                  <c:v>5.05</c:v>
                </c:pt>
              </c:numCache>
            </c:numRef>
          </c:val>
        </c:ser>
        <c:ser>
          <c:idx val="14"/>
          <c:order val="14"/>
          <c:tx>
            <c:strRef>
              <c:f>IPC!$P$3</c:f>
              <c:strCache>
                <c:ptCount val="1"/>
                <c:pt idx="0">
                  <c:v>w16 c64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IPC!$A$4:$A$25</c:f>
              <c:strCache>
                <c:ptCount val="22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  <c:pt idx="8">
                  <c:v>#9</c:v>
                </c:pt>
                <c:pt idx="9">
                  <c:v>#10</c:v>
                </c:pt>
                <c:pt idx="10">
                  <c:v>#11</c:v>
                </c:pt>
                <c:pt idx="11">
                  <c:v>#12</c:v>
                </c:pt>
                <c:pt idx="12">
                  <c:v>#13</c:v>
                </c:pt>
                <c:pt idx="13">
                  <c:v>#14</c:v>
                </c:pt>
                <c:pt idx="14">
                  <c:v>#15</c:v>
                </c:pt>
                <c:pt idx="15">
                  <c:v>#16</c:v>
                </c:pt>
                <c:pt idx="16">
                  <c:v>#17</c:v>
                </c:pt>
                <c:pt idx="17">
                  <c:v>#18</c:v>
                </c:pt>
                <c:pt idx="18">
                  <c:v>#19</c:v>
                </c:pt>
                <c:pt idx="19">
                  <c:v>#20</c:v>
                </c:pt>
                <c:pt idx="20">
                  <c:v>#21</c:v>
                </c:pt>
                <c:pt idx="21">
                  <c:v>#22</c:v>
                </c:pt>
              </c:strCache>
            </c:strRef>
          </c:cat>
          <c:val>
            <c:numRef>
              <c:f>IPC!$P$4:$P$25</c:f>
              <c:numCache>
                <c:formatCode>General</c:formatCode>
                <c:ptCount val="22"/>
                <c:pt idx="0">
                  <c:v>1.2</c:v>
                </c:pt>
                <c:pt idx="1">
                  <c:v>1.1299999999999999</c:v>
                </c:pt>
                <c:pt idx="2">
                  <c:v>0.81</c:v>
                </c:pt>
                <c:pt idx="3">
                  <c:v>1.37</c:v>
                </c:pt>
                <c:pt idx="4">
                  <c:v>3.02</c:v>
                </c:pt>
                <c:pt idx="5">
                  <c:v>1.75</c:v>
                </c:pt>
                <c:pt idx="6">
                  <c:v>2.11</c:v>
                </c:pt>
                <c:pt idx="7">
                  <c:v>5.56</c:v>
                </c:pt>
                <c:pt idx="8">
                  <c:v>0.48</c:v>
                </c:pt>
                <c:pt idx="9">
                  <c:v>5.67</c:v>
                </c:pt>
                <c:pt idx="10">
                  <c:v>14.54</c:v>
                </c:pt>
                <c:pt idx="11">
                  <c:v>5.03</c:v>
                </c:pt>
                <c:pt idx="12">
                  <c:v>5.72</c:v>
                </c:pt>
                <c:pt idx="13">
                  <c:v>5.26</c:v>
                </c:pt>
                <c:pt idx="14">
                  <c:v>5.27</c:v>
                </c:pt>
                <c:pt idx="15">
                  <c:v>4.1500000000000004</c:v>
                </c:pt>
                <c:pt idx="16">
                  <c:v>0.53</c:v>
                </c:pt>
                <c:pt idx="17">
                  <c:v>1.75</c:v>
                </c:pt>
                <c:pt idx="18">
                  <c:v>8.4600000000000009</c:v>
                </c:pt>
                <c:pt idx="19">
                  <c:v>6.35</c:v>
                </c:pt>
                <c:pt idx="20">
                  <c:v>5.5</c:v>
                </c:pt>
                <c:pt idx="21">
                  <c:v>4.2300000000000004</c:v>
                </c:pt>
              </c:numCache>
            </c:numRef>
          </c:val>
        </c:ser>
        <c:ser>
          <c:idx val="15"/>
          <c:order val="15"/>
          <c:tx>
            <c:strRef>
              <c:f>IPC!$Q$3</c:f>
              <c:strCache>
                <c:ptCount val="1"/>
                <c:pt idx="0">
                  <c:v>w64 c64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IPC!$A$4:$A$25</c:f>
              <c:strCache>
                <c:ptCount val="22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  <c:pt idx="8">
                  <c:v>#9</c:v>
                </c:pt>
                <c:pt idx="9">
                  <c:v>#10</c:v>
                </c:pt>
                <c:pt idx="10">
                  <c:v>#11</c:v>
                </c:pt>
                <c:pt idx="11">
                  <c:v>#12</c:v>
                </c:pt>
                <c:pt idx="12">
                  <c:v>#13</c:v>
                </c:pt>
                <c:pt idx="13">
                  <c:v>#14</c:v>
                </c:pt>
                <c:pt idx="14">
                  <c:v>#15</c:v>
                </c:pt>
                <c:pt idx="15">
                  <c:v>#16</c:v>
                </c:pt>
                <c:pt idx="16">
                  <c:v>#17</c:v>
                </c:pt>
                <c:pt idx="17">
                  <c:v>#18</c:v>
                </c:pt>
                <c:pt idx="18">
                  <c:v>#19</c:v>
                </c:pt>
                <c:pt idx="19">
                  <c:v>#20</c:v>
                </c:pt>
                <c:pt idx="20">
                  <c:v>#21</c:v>
                </c:pt>
                <c:pt idx="21">
                  <c:v>#22</c:v>
                </c:pt>
              </c:strCache>
            </c:strRef>
          </c:cat>
          <c:val>
            <c:numRef>
              <c:f>IPC!$Q$4:$Q$25</c:f>
              <c:numCache>
                <c:formatCode>General</c:formatCode>
                <c:ptCount val="22"/>
                <c:pt idx="0">
                  <c:v>0.82</c:v>
                </c:pt>
                <c:pt idx="1">
                  <c:v>0.82</c:v>
                </c:pt>
                <c:pt idx="2">
                  <c:v>0.85</c:v>
                </c:pt>
                <c:pt idx="3">
                  <c:v>0.85</c:v>
                </c:pt>
                <c:pt idx="4">
                  <c:v>0.84</c:v>
                </c:pt>
                <c:pt idx="5">
                  <c:v>1.01</c:v>
                </c:pt>
                <c:pt idx="6">
                  <c:v>0.61</c:v>
                </c:pt>
                <c:pt idx="7">
                  <c:v>0.61</c:v>
                </c:pt>
                <c:pt idx="8">
                  <c:v>1.94</c:v>
                </c:pt>
                <c:pt idx="9">
                  <c:v>0.61</c:v>
                </c:pt>
                <c:pt idx="10">
                  <c:v>14.54</c:v>
                </c:pt>
                <c:pt idx="11">
                  <c:v>2.02</c:v>
                </c:pt>
                <c:pt idx="12">
                  <c:v>0.84</c:v>
                </c:pt>
                <c:pt idx="13">
                  <c:v>1.67</c:v>
                </c:pt>
                <c:pt idx="14">
                  <c:v>4.22</c:v>
                </c:pt>
                <c:pt idx="15">
                  <c:v>4.1500000000000004</c:v>
                </c:pt>
                <c:pt idx="16">
                  <c:v>0.53</c:v>
                </c:pt>
                <c:pt idx="17">
                  <c:v>0.94</c:v>
                </c:pt>
                <c:pt idx="18">
                  <c:v>0.61</c:v>
                </c:pt>
                <c:pt idx="19">
                  <c:v>0.59</c:v>
                </c:pt>
                <c:pt idx="20">
                  <c:v>1.76</c:v>
                </c:pt>
                <c:pt idx="21">
                  <c:v>4.2300000000000004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324864"/>
        <c:axId val="102322944"/>
      </c:barChart>
      <c:valAx>
        <c:axId val="102322944"/>
        <c:scaling>
          <c:orientation val="minMax"/>
          <c:max val="18"/>
          <c:min val="0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IPC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en-US"/>
          </a:p>
        </c:txPr>
        <c:crossAx val="102324864"/>
        <c:crosses val="autoZero"/>
        <c:crossBetween val="between"/>
        <c:majorUnit val="3"/>
      </c:valAx>
      <c:catAx>
        <c:axId val="102324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Benchmarks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en-US"/>
          </a:p>
        </c:txPr>
        <c:crossAx val="102322944"/>
        <c:crosses val="autoZero"/>
        <c:auto val="1"/>
        <c:lblAlgn val="ctr"/>
        <c:lblOffset val="100"/>
        <c:noMultiLvlLbl val="0"/>
      </c:catAx>
      <c:spPr>
        <a:noFill/>
        <a:ln>
          <a:solidFill>
            <a:srgbClr val="B3B3B3"/>
          </a:solidFill>
          <a:prstDash val="solid"/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1000" b="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39410000000000012" l="0" r="0" t="0.39410000000000012" header="0.30000000000000016" footer="0.30000000000000016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3.2854444508041897E-2"/>
          <c:y val="9.457660176848004E-2"/>
          <c:w val="0.86924045561215768"/>
          <c:h val="0.83885333742477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BW!$B$3</c:f>
              <c:strCache>
                <c:ptCount val="1"/>
                <c:pt idx="0">
                  <c:v>w1 c1</c:v>
                </c:pt>
              </c:strCache>
            </c:strRef>
          </c:tx>
          <c:spPr>
            <a:solidFill>
              <a:schemeClr val="bg1"/>
            </a:solidFill>
            <a:ln>
              <a:solidFill>
                <a:srgbClr val="00B050"/>
              </a:solidFill>
            </a:ln>
          </c:spPr>
          <c:invertIfNegative val="0"/>
          <c:cat>
            <c:strRef>
              <c:f>BW!$A$4:$A$25</c:f>
              <c:strCache>
                <c:ptCount val="22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  <c:pt idx="8">
                  <c:v>#9</c:v>
                </c:pt>
                <c:pt idx="9">
                  <c:v>#10</c:v>
                </c:pt>
                <c:pt idx="10">
                  <c:v>#11</c:v>
                </c:pt>
                <c:pt idx="11">
                  <c:v>#12</c:v>
                </c:pt>
                <c:pt idx="12">
                  <c:v>#13</c:v>
                </c:pt>
                <c:pt idx="13">
                  <c:v>#14</c:v>
                </c:pt>
                <c:pt idx="14">
                  <c:v>#15</c:v>
                </c:pt>
                <c:pt idx="15">
                  <c:v>#16</c:v>
                </c:pt>
                <c:pt idx="16">
                  <c:v>#17</c:v>
                </c:pt>
                <c:pt idx="17">
                  <c:v>#18</c:v>
                </c:pt>
                <c:pt idx="18">
                  <c:v>#19</c:v>
                </c:pt>
                <c:pt idx="19">
                  <c:v>#20</c:v>
                </c:pt>
                <c:pt idx="20">
                  <c:v>#21</c:v>
                </c:pt>
                <c:pt idx="21">
                  <c:v>#22</c:v>
                </c:pt>
              </c:strCache>
            </c:strRef>
          </c:cat>
          <c:val>
            <c:numRef>
              <c:f>BW!$B$4:$B$25</c:f>
              <c:numCache>
                <c:formatCode>General</c:formatCode>
                <c:ptCount val="22"/>
                <c:pt idx="0">
                  <c:v>2.78</c:v>
                </c:pt>
                <c:pt idx="1">
                  <c:v>2.64</c:v>
                </c:pt>
                <c:pt idx="2">
                  <c:v>3.2</c:v>
                </c:pt>
                <c:pt idx="3">
                  <c:v>2.4</c:v>
                </c:pt>
                <c:pt idx="4">
                  <c:v>3.24</c:v>
                </c:pt>
                <c:pt idx="5">
                  <c:v>6.72</c:v>
                </c:pt>
                <c:pt idx="6">
                  <c:v>8.5399999999999991</c:v>
                </c:pt>
                <c:pt idx="7">
                  <c:v>6.42</c:v>
                </c:pt>
                <c:pt idx="8">
                  <c:v>3.8</c:v>
                </c:pt>
                <c:pt idx="9">
                  <c:v>3.72</c:v>
                </c:pt>
                <c:pt idx="10">
                  <c:v>2.2200000000000002</c:v>
                </c:pt>
                <c:pt idx="11">
                  <c:v>2.08</c:v>
                </c:pt>
                <c:pt idx="12">
                  <c:v>2.14</c:v>
                </c:pt>
                <c:pt idx="13">
                  <c:v>4.84</c:v>
                </c:pt>
                <c:pt idx="14">
                  <c:v>2.4</c:v>
                </c:pt>
                <c:pt idx="15">
                  <c:v>2.3199999999999998</c:v>
                </c:pt>
                <c:pt idx="16">
                  <c:v>4.5999999999999996</c:v>
                </c:pt>
                <c:pt idx="17">
                  <c:v>6.76</c:v>
                </c:pt>
                <c:pt idx="18">
                  <c:v>3.68</c:v>
                </c:pt>
                <c:pt idx="19">
                  <c:v>3.64</c:v>
                </c:pt>
                <c:pt idx="20">
                  <c:v>4.8600000000000003</c:v>
                </c:pt>
                <c:pt idx="21">
                  <c:v>2.16</c:v>
                </c:pt>
              </c:numCache>
            </c:numRef>
          </c:val>
        </c:ser>
        <c:ser>
          <c:idx val="1"/>
          <c:order val="1"/>
          <c:tx>
            <c:strRef>
              <c:f>BW!$C$3</c:f>
              <c:strCache>
                <c:ptCount val="1"/>
                <c:pt idx="0">
                  <c:v>w4 c1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solidFill>
                <a:srgbClr val="00B050"/>
              </a:solidFill>
            </a:ln>
          </c:spPr>
          <c:invertIfNegative val="0"/>
          <c:cat>
            <c:strRef>
              <c:f>BW!$A$4:$A$25</c:f>
              <c:strCache>
                <c:ptCount val="22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  <c:pt idx="8">
                  <c:v>#9</c:v>
                </c:pt>
                <c:pt idx="9">
                  <c:v>#10</c:v>
                </c:pt>
                <c:pt idx="10">
                  <c:v>#11</c:v>
                </c:pt>
                <c:pt idx="11">
                  <c:v>#12</c:v>
                </c:pt>
                <c:pt idx="12">
                  <c:v>#13</c:v>
                </c:pt>
                <c:pt idx="13">
                  <c:v>#14</c:v>
                </c:pt>
                <c:pt idx="14">
                  <c:v>#15</c:v>
                </c:pt>
                <c:pt idx="15">
                  <c:v>#16</c:v>
                </c:pt>
                <c:pt idx="16">
                  <c:v>#17</c:v>
                </c:pt>
                <c:pt idx="17">
                  <c:v>#18</c:v>
                </c:pt>
                <c:pt idx="18">
                  <c:v>#19</c:v>
                </c:pt>
                <c:pt idx="19">
                  <c:v>#20</c:v>
                </c:pt>
                <c:pt idx="20">
                  <c:v>#21</c:v>
                </c:pt>
                <c:pt idx="21">
                  <c:v>#22</c:v>
                </c:pt>
              </c:strCache>
            </c:strRef>
          </c:cat>
          <c:val>
            <c:numRef>
              <c:f>BW!$C$4:$C$25</c:f>
              <c:numCache>
                <c:formatCode>General</c:formatCode>
                <c:ptCount val="22"/>
                <c:pt idx="0">
                  <c:v>3</c:v>
                </c:pt>
                <c:pt idx="1">
                  <c:v>3</c:v>
                </c:pt>
                <c:pt idx="2">
                  <c:v>2.9</c:v>
                </c:pt>
                <c:pt idx="3">
                  <c:v>2.2999999999999998</c:v>
                </c:pt>
                <c:pt idx="4">
                  <c:v>4.72</c:v>
                </c:pt>
                <c:pt idx="5">
                  <c:v>8.16</c:v>
                </c:pt>
                <c:pt idx="6">
                  <c:v>8.24</c:v>
                </c:pt>
                <c:pt idx="7">
                  <c:v>11.02</c:v>
                </c:pt>
                <c:pt idx="8">
                  <c:v>8.32</c:v>
                </c:pt>
                <c:pt idx="9">
                  <c:v>8.16</c:v>
                </c:pt>
                <c:pt idx="10">
                  <c:v>2.2200000000000002</c:v>
                </c:pt>
                <c:pt idx="11">
                  <c:v>2.36</c:v>
                </c:pt>
                <c:pt idx="12">
                  <c:v>2.42</c:v>
                </c:pt>
                <c:pt idx="13">
                  <c:v>7.38</c:v>
                </c:pt>
                <c:pt idx="14">
                  <c:v>3.9</c:v>
                </c:pt>
                <c:pt idx="15">
                  <c:v>6.08</c:v>
                </c:pt>
                <c:pt idx="16">
                  <c:v>4.5999999999999996</c:v>
                </c:pt>
                <c:pt idx="17">
                  <c:v>7.96</c:v>
                </c:pt>
                <c:pt idx="18">
                  <c:v>7.4</c:v>
                </c:pt>
                <c:pt idx="19">
                  <c:v>8.0399999999999991</c:v>
                </c:pt>
                <c:pt idx="20">
                  <c:v>7.42</c:v>
                </c:pt>
                <c:pt idx="21">
                  <c:v>5.72</c:v>
                </c:pt>
              </c:numCache>
            </c:numRef>
          </c:val>
        </c:ser>
        <c:ser>
          <c:idx val="2"/>
          <c:order val="2"/>
          <c:tx>
            <c:strRef>
              <c:f>BW!$D$3</c:f>
              <c:strCache>
                <c:ptCount val="1"/>
                <c:pt idx="0">
                  <c:v>w16 c1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rgbClr val="00B050"/>
              </a:solidFill>
            </a:ln>
          </c:spPr>
          <c:invertIfNegative val="0"/>
          <c:cat>
            <c:strRef>
              <c:f>BW!$A$4:$A$25</c:f>
              <c:strCache>
                <c:ptCount val="22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  <c:pt idx="8">
                  <c:v>#9</c:v>
                </c:pt>
                <c:pt idx="9">
                  <c:v>#10</c:v>
                </c:pt>
                <c:pt idx="10">
                  <c:v>#11</c:v>
                </c:pt>
                <c:pt idx="11">
                  <c:v>#12</c:v>
                </c:pt>
                <c:pt idx="12">
                  <c:v>#13</c:v>
                </c:pt>
                <c:pt idx="13">
                  <c:v>#14</c:v>
                </c:pt>
                <c:pt idx="14">
                  <c:v>#15</c:v>
                </c:pt>
                <c:pt idx="15">
                  <c:v>#16</c:v>
                </c:pt>
                <c:pt idx="16">
                  <c:v>#17</c:v>
                </c:pt>
                <c:pt idx="17">
                  <c:v>#18</c:v>
                </c:pt>
                <c:pt idx="18">
                  <c:v>#19</c:v>
                </c:pt>
                <c:pt idx="19">
                  <c:v>#20</c:v>
                </c:pt>
                <c:pt idx="20">
                  <c:v>#21</c:v>
                </c:pt>
                <c:pt idx="21">
                  <c:v>#22</c:v>
                </c:pt>
              </c:strCache>
            </c:strRef>
          </c:cat>
          <c:val>
            <c:numRef>
              <c:f>BW!$D$4:$D$25</c:f>
              <c:numCache>
                <c:formatCode>General</c:formatCode>
                <c:ptCount val="22"/>
                <c:pt idx="0">
                  <c:v>0.98</c:v>
                </c:pt>
                <c:pt idx="1">
                  <c:v>0.98</c:v>
                </c:pt>
                <c:pt idx="2">
                  <c:v>4.78</c:v>
                </c:pt>
                <c:pt idx="3">
                  <c:v>2.7</c:v>
                </c:pt>
                <c:pt idx="4">
                  <c:v>5.4</c:v>
                </c:pt>
                <c:pt idx="5">
                  <c:v>7.66</c:v>
                </c:pt>
                <c:pt idx="6">
                  <c:v>10.119999999999999</c:v>
                </c:pt>
                <c:pt idx="7">
                  <c:v>12.4</c:v>
                </c:pt>
                <c:pt idx="8">
                  <c:v>12.4</c:v>
                </c:pt>
                <c:pt idx="9">
                  <c:v>11.86</c:v>
                </c:pt>
                <c:pt idx="10">
                  <c:v>2.2000000000000002</c:v>
                </c:pt>
                <c:pt idx="11">
                  <c:v>3.52</c:v>
                </c:pt>
                <c:pt idx="12">
                  <c:v>1.02</c:v>
                </c:pt>
                <c:pt idx="13">
                  <c:v>9.42</c:v>
                </c:pt>
                <c:pt idx="14">
                  <c:v>3.42</c:v>
                </c:pt>
                <c:pt idx="15">
                  <c:v>8.6199999999999992</c:v>
                </c:pt>
                <c:pt idx="16">
                  <c:v>4.62</c:v>
                </c:pt>
                <c:pt idx="17">
                  <c:v>9.48</c:v>
                </c:pt>
                <c:pt idx="18">
                  <c:v>8.9</c:v>
                </c:pt>
                <c:pt idx="19">
                  <c:v>11.84</c:v>
                </c:pt>
                <c:pt idx="20">
                  <c:v>9.44</c:v>
                </c:pt>
                <c:pt idx="21">
                  <c:v>8.1999999999999993</c:v>
                </c:pt>
              </c:numCache>
            </c:numRef>
          </c:val>
        </c:ser>
        <c:ser>
          <c:idx val="3"/>
          <c:order val="3"/>
          <c:tx>
            <c:strRef>
              <c:f>BW!$E$3</c:f>
              <c:strCache>
                <c:ptCount val="1"/>
                <c:pt idx="0">
                  <c:v>w64 c1</c:v>
                </c:pt>
              </c:strCache>
            </c:strRef>
          </c:tx>
          <c:spPr>
            <a:solidFill>
              <a:srgbClr val="579D1C"/>
            </a:solidFill>
            <a:ln>
              <a:noFill/>
            </a:ln>
          </c:spPr>
          <c:invertIfNegative val="0"/>
          <c:cat>
            <c:strRef>
              <c:f>BW!$A$4:$A$25</c:f>
              <c:strCache>
                <c:ptCount val="22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  <c:pt idx="8">
                  <c:v>#9</c:v>
                </c:pt>
                <c:pt idx="9">
                  <c:v>#10</c:v>
                </c:pt>
                <c:pt idx="10">
                  <c:v>#11</c:v>
                </c:pt>
                <c:pt idx="11">
                  <c:v>#12</c:v>
                </c:pt>
                <c:pt idx="12">
                  <c:v>#13</c:v>
                </c:pt>
                <c:pt idx="13">
                  <c:v>#14</c:v>
                </c:pt>
                <c:pt idx="14">
                  <c:v>#15</c:v>
                </c:pt>
                <c:pt idx="15">
                  <c:v>#16</c:v>
                </c:pt>
                <c:pt idx="16">
                  <c:v>#17</c:v>
                </c:pt>
                <c:pt idx="17">
                  <c:v>#18</c:v>
                </c:pt>
                <c:pt idx="18">
                  <c:v>#19</c:v>
                </c:pt>
                <c:pt idx="19">
                  <c:v>#20</c:v>
                </c:pt>
                <c:pt idx="20">
                  <c:v>#21</c:v>
                </c:pt>
                <c:pt idx="21">
                  <c:v>#22</c:v>
                </c:pt>
              </c:strCache>
            </c:strRef>
          </c:cat>
          <c:val>
            <c:numRef>
              <c:f>BW!$E$4:$E$25</c:f>
              <c:numCache>
                <c:formatCode>General</c:formatCode>
                <c:ptCount val="22"/>
                <c:pt idx="0">
                  <c:v>0.94</c:v>
                </c:pt>
                <c:pt idx="1">
                  <c:v>0.94</c:v>
                </c:pt>
                <c:pt idx="2">
                  <c:v>0.98</c:v>
                </c:pt>
                <c:pt idx="3">
                  <c:v>1</c:v>
                </c:pt>
                <c:pt idx="4">
                  <c:v>1.1000000000000001</c:v>
                </c:pt>
                <c:pt idx="5">
                  <c:v>8.6199999999999992</c:v>
                </c:pt>
                <c:pt idx="6">
                  <c:v>9.74</c:v>
                </c:pt>
                <c:pt idx="7">
                  <c:v>14.52</c:v>
                </c:pt>
                <c:pt idx="8">
                  <c:v>13.24</c:v>
                </c:pt>
                <c:pt idx="9">
                  <c:v>13.18</c:v>
                </c:pt>
                <c:pt idx="10">
                  <c:v>2.2000000000000002</c:v>
                </c:pt>
                <c:pt idx="11">
                  <c:v>3.74</c:v>
                </c:pt>
                <c:pt idx="12">
                  <c:v>0.98</c:v>
                </c:pt>
                <c:pt idx="13">
                  <c:v>10.14</c:v>
                </c:pt>
                <c:pt idx="14">
                  <c:v>8.9</c:v>
                </c:pt>
                <c:pt idx="15">
                  <c:v>8.6199999999999992</c:v>
                </c:pt>
                <c:pt idx="16">
                  <c:v>4.62</c:v>
                </c:pt>
                <c:pt idx="17">
                  <c:v>8.7799999999999994</c:v>
                </c:pt>
                <c:pt idx="18">
                  <c:v>10.84</c:v>
                </c:pt>
                <c:pt idx="19">
                  <c:v>12.4</c:v>
                </c:pt>
                <c:pt idx="20">
                  <c:v>10.039999999999999</c:v>
                </c:pt>
                <c:pt idx="21">
                  <c:v>8.1999999999999993</c:v>
                </c:pt>
              </c:numCache>
            </c:numRef>
          </c:val>
        </c:ser>
        <c:ser>
          <c:idx val="4"/>
          <c:order val="4"/>
          <c:tx>
            <c:strRef>
              <c:f>BW!$F$3</c:f>
              <c:strCache>
                <c:ptCount val="1"/>
                <c:pt idx="0">
                  <c:v>w1 c4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solidFill>
                <a:srgbClr val="C00000"/>
              </a:solidFill>
            </a:ln>
          </c:spPr>
          <c:invertIfNegative val="0"/>
          <c:cat>
            <c:strRef>
              <c:f>BW!$A$4:$A$25</c:f>
              <c:strCache>
                <c:ptCount val="22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  <c:pt idx="8">
                  <c:v>#9</c:v>
                </c:pt>
                <c:pt idx="9">
                  <c:v>#10</c:v>
                </c:pt>
                <c:pt idx="10">
                  <c:v>#11</c:v>
                </c:pt>
                <c:pt idx="11">
                  <c:v>#12</c:v>
                </c:pt>
                <c:pt idx="12">
                  <c:v>#13</c:v>
                </c:pt>
                <c:pt idx="13">
                  <c:v>#14</c:v>
                </c:pt>
                <c:pt idx="14">
                  <c:v>#15</c:v>
                </c:pt>
                <c:pt idx="15">
                  <c:v>#16</c:v>
                </c:pt>
                <c:pt idx="16">
                  <c:v>#17</c:v>
                </c:pt>
                <c:pt idx="17">
                  <c:v>#18</c:v>
                </c:pt>
                <c:pt idx="18">
                  <c:v>#19</c:v>
                </c:pt>
                <c:pt idx="19">
                  <c:v>#20</c:v>
                </c:pt>
                <c:pt idx="20">
                  <c:v>#21</c:v>
                </c:pt>
                <c:pt idx="21">
                  <c:v>#22</c:v>
                </c:pt>
              </c:strCache>
            </c:strRef>
          </c:cat>
          <c:val>
            <c:numRef>
              <c:f>BW!$F$4:$F$25</c:f>
              <c:numCache>
                <c:formatCode>General</c:formatCode>
                <c:ptCount val="22"/>
                <c:pt idx="0">
                  <c:v>1.1399999999999999</c:v>
                </c:pt>
                <c:pt idx="1">
                  <c:v>5.88</c:v>
                </c:pt>
                <c:pt idx="2">
                  <c:v>4.42</c:v>
                </c:pt>
                <c:pt idx="3">
                  <c:v>1.22</c:v>
                </c:pt>
                <c:pt idx="4">
                  <c:v>3.78</c:v>
                </c:pt>
                <c:pt idx="5">
                  <c:v>8.18</c:v>
                </c:pt>
                <c:pt idx="6">
                  <c:v>11.28</c:v>
                </c:pt>
                <c:pt idx="7">
                  <c:v>13.72</c:v>
                </c:pt>
                <c:pt idx="8">
                  <c:v>5.6</c:v>
                </c:pt>
                <c:pt idx="9">
                  <c:v>8.24</c:v>
                </c:pt>
                <c:pt idx="10">
                  <c:v>3.82</c:v>
                </c:pt>
                <c:pt idx="11">
                  <c:v>3.2</c:v>
                </c:pt>
                <c:pt idx="12">
                  <c:v>2.42</c:v>
                </c:pt>
                <c:pt idx="13">
                  <c:v>9.6</c:v>
                </c:pt>
                <c:pt idx="14">
                  <c:v>3.32</c:v>
                </c:pt>
                <c:pt idx="15">
                  <c:v>6.54</c:v>
                </c:pt>
                <c:pt idx="16">
                  <c:v>4.88</c:v>
                </c:pt>
                <c:pt idx="17">
                  <c:v>7.36</c:v>
                </c:pt>
                <c:pt idx="18">
                  <c:v>8.42</c:v>
                </c:pt>
                <c:pt idx="19">
                  <c:v>8.42</c:v>
                </c:pt>
                <c:pt idx="20">
                  <c:v>7.46</c:v>
                </c:pt>
                <c:pt idx="21">
                  <c:v>6.94</c:v>
                </c:pt>
              </c:numCache>
            </c:numRef>
          </c:val>
        </c:ser>
        <c:ser>
          <c:idx val="5"/>
          <c:order val="5"/>
          <c:tx>
            <c:strRef>
              <c:f>BW!$G$3</c:f>
              <c:strCache>
                <c:ptCount val="1"/>
                <c:pt idx="0">
                  <c:v>w4 c4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C00000"/>
              </a:solidFill>
            </a:ln>
          </c:spPr>
          <c:invertIfNegative val="0"/>
          <c:cat>
            <c:strRef>
              <c:f>BW!$A$4:$A$25</c:f>
              <c:strCache>
                <c:ptCount val="22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  <c:pt idx="8">
                  <c:v>#9</c:v>
                </c:pt>
                <c:pt idx="9">
                  <c:v>#10</c:v>
                </c:pt>
                <c:pt idx="10">
                  <c:v>#11</c:v>
                </c:pt>
                <c:pt idx="11">
                  <c:v>#12</c:v>
                </c:pt>
                <c:pt idx="12">
                  <c:v>#13</c:v>
                </c:pt>
                <c:pt idx="13">
                  <c:v>#14</c:v>
                </c:pt>
                <c:pt idx="14">
                  <c:v>#15</c:v>
                </c:pt>
                <c:pt idx="15">
                  <c:v>#16</c:v>
                </c:pt>
                <c:pt idx="16">
                  <c:v>#17</c:v>
                </c:pt>
                <c:pt idx="17">
                  <c:v>#18</c:v>
                </c:pt>
                <c:pt idx="18">
                  <c:v>#19</c:v>
                </c:pt>
                <c:pt idx="19">
                  <c:v>#20</c:v>
                </c:pt>
                <c:pt idx="20">
                  <c:v>#21</c:v>
                </c:pt>
                <c:pt idx="21">
                  <c:v>#22</c:v>
                </c:pt>
              </c:strCache>
            </c:strRef>
          </c:cat>
          <c:val>
            <c:numRef>
              <c:f>BW!$G$4:$G$25</c:f>
              <c:numCache>
                <c:formatCode>General</c:formatCode>
                <c:ptCount val="22"/>
                <c:pt idx="0">
                  <c:v>1.2</c:v>
                </c:pt>
                <c:pt idx="1">
                  <c:v>6.36</c:v>
                </c:pt>
                <c:pt idx="2">
                  <c:v>4.96</c:v>
                </c:pt>
                <c:pt idx="3">
                  <c:v>2.44</c:v>
                </c:pt>
                <c:pt idx="4">
                  <c:v>6.08</c:v>
                </c:pt>
                <c:pt idx="5">
                  <c:v>9.2200000000000006</c:v>
                </c:pt>
                <c:pt idx="6">
                  <c:v>13.86</c:v>
                </c:pt>
                <c:pt idx="7">
                  <c:v>22.94</c:v>
                </c:pt>
                <c:pt idx="8">
                  <c:v>1.7</c:v>
                </c:pt>
                <c:pt idx="9">
                  <c:v>17.22</c:v>
                </c:pt>
                <c:pt idx="10">
                  <c:v>3.82</c:v>
                </c:pt>
                <c:pt idx="11">
                  <c:v>5.3</c:v>
                </c:pt>
                <c:pt idx="12">
                  <c:v>5.12</c:v>
                </c:pt>
                <c:pt idx="13">
                  <c:v>11.9</c:v>
                </c:pt>
                <c:pt idx="14">
                  <c:v>2.46</c:v>
                </c:pt>
                <c:pt idx="15">
                  <c:v>19.7</c:v>
                </c:pt>
                <c:pt idx="16">
                  <c:v>4.88</c:v>
                </c:pt>
                <c:pt idx="17">
                  <c:v>8.94</c:v>
                </c:pt>
                <c:pt idx="18">
                  <c:v>14.22</c:v>
                </c:pt>
                <c:pt idx="19">
                  <c:v>12.06</c:v>
                </c:pt>
                <c:pt idx="20">
                  <c:v>12.12</c:v>
                </c:pt>
                <c:pt idx="21">
                  <c:v>18.739999999999998</c:v>
                </c:pt>
              </c:numCache>
            </c:numRef>
          </c:val>
        </c:ser>
        <c:ser>
          <c:idx val="6"/>
          <c:order val="6"/>
          <c:tx>
            <c:strRef>
              <c:f>BW!$H$3</c:f>
              <c:strCache>
                <c:ptCount val="1"/>
                <c:pt idx="0">
                  <c:v>w16 c4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C00000"/>
              </a:solidFill>
            </a:ln>
          </c:spPr>
          <c:invertIfNegative val="0"/>
          <c:cat>
            <c:strRef>
              <c:f>BW!$A$4:$A$25</c:f>
              <c:strCache>
                <c:ptCount val="22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  <c:pt idx="8">
                  <c:v>#9</c:v>
                </c:pt>
                <c:pt idx="9">
                  <c:v>#10</c:v>
                </c:pt>
                <c:pt idx="10">
                  <c:v>#11</c:v>
                </c:pt>
                <c:pt idx="11">
                  <c:v>#12</c:v>
                </c:pt>
                <c:pt idx="12">
                  <c:v>#13</c:v>
                </c:pt>
                <c:pt idx="13">
                  <c:v>#14</c:v>
                </c:pt>
                <c:pt idx="14">
                  <c:v>#15</c:v>
                </c:pt>
                <c:pt idx="15">
                  <c:v>#16</c:v>
                </c:pt>
                <c:pt idx="16">
                  <c:v>#17</c:v>
                </c:pt>
                <c:pt idx="17">
                  <c:v>#18</c:v>
                </c:pt>
                <c:pt idx="18">
                  <c:v>#19</c:v>
                </c:pt>
                <c:pt idx="19">
                  <c:v>#20</c:v>
                </c:pt>
                <c:pt idx="20">
                  <c:v>#21</c:v>
                </c:pt>
                <c:pt idx="21">
                  <c:v>#22</c:v>
                </c:pt>
              </c:strCache>
            </c:strRef>
          </c:cat>
          <c:val>
            <c:numRef>
              <c:f>BW!$H$4:$H$25</c:f>
              <c:numCache>
                <c:formatCode>General</c:formatCode>
                <c:ptCount val="22"/>
                <c:pt idx="0">
                  <c:v>1.4</c:v>
                </c:pt>
                <c:pt idx="1">
                  <c:v>1.4</c:v>
                </c:pt>
                <c:pt idx="2">
                  <c:v>6.3</c:v>
                </c:pt>
                <c:pt idx="3">
                  <c:v>4.42</c:v>
                </c:pt>
                <c:pt idx="4">
                  <c:v>7.96</c:v>
                </c:pt>
                <c:pt idx="5">
                  <c:v>10.02</c:v>
                </c:pt>
                <c:pt idx="6">
                  <c:v>15.72</c:v>
                </c:pt>
                <c:pt idx="7">
                  <c:v>25.16</c:v>
                </c:pt>
                <c:pt idx="8">
                  <c:v>18.38</c:v>
                </c:pt>
                <c:pt idx="9">
                  <c:v>19.36</c:v>
                </c:pt>
                <c:pt idx="10">
                  <c:v>3.9</c:v>
                </c:pt>
                <c:pt idx="11">
                  <c:v>6.44</c:v>
                </c:pt>
                <c:pt idx="12">
                  <c:v>7.18</c:v>
                </c:pt>
                <c:pt idx="13">
                  <c:v>15.9</c:v>
                </c:pt>
                <c:pt idx="14">
                  <c:v>4.34</c:v>
                </c:pt>
                <c:pt idx="15">
                  <c:v>27.7</c:v>
                </c:pt>
                <c:pt idx="16">
                  <c:v>4.88</c:v>
                </c:pt>
                <c:pt idx="17">
                  <c:v>10.119999999999999</c:v>
                </c:pt>
                <c:pt idx="18">
                  <c:v>17.2</c:v>
                </c:pt>
                <c:pt idx="19">
                  <c:v>19.34</c:v>
                </c:pt>
                <c:pt idx="20">
                  <c:v>15.22</c:v>
                </c:pt>
                <c:pt idx="21">
                  <c:v>27.4</c:v>
                </c:pt>
              </c:numCache>
            </c:numRef>
          </c:val>
        </c:ser>
        <c:ser>
          <c:idx val="7"/>
          <c:order val="7"/>
          <c:tx>
            <c:strRef>
              <c:f>BW!$I$3</c:f>
              <c:strCache>
                <c:ptCount val="1"/>
                <c:pt idx="0">
                  <c:v>w64 c4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rgbClr val="C00000"/>
              </a:solidFill>
            </a:ln>
          </c:spPr>
          <c:invertIfNegative val="0"/>
          <c:cat>
            <c:strRef>
              <c:f>BW!$A$4:$A$25</c:f>
              <c:strCache>
                <c:ptCount val="22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  <c:pt idx="8">
                  <c:v>#9</c:v>
                </c:pt>
                <c:pt idx="9">
                  <c:v>#10</c:v>
                </c:pt>
                <c:pt idx="10">
                  <c:v>#11</c:v>
                </c:pt>
                <c:pt idx="11">
                  <c:v>#12</c:v>
                </c:pt>
                <c:pt idx="12">
                  <c:v>#13</c:v>
                </c:pt>
                <c:pt idx="13">
                  <c:v>#14</c:v>
                </c:pt>
                <c:pt idx="14">
                  <c:v>#15</c:v>
                </c:pt>
                <c:pt idx="15">
                  <c:v>#16</c:v>
                </c:pt>
                <c:pt idx="16">
                  <c:v>#17</c:v>
                </c:pt>
                <c:pt idx="17">
                  <c:v>#18</c:v>
                </c:pt>
                <c:pt idx="18">
                  <c:v>#19</c:v>
                </c:pt>
                <c:pt idx="19">
                  <c:v>#20</c:v>
                </c:pt>
                <c:pt idx="20">
                  <c:v>#21</c:v>
                </c:pt>
                <c:pt idx="21">
                  <c:v>#22</c:v>
                </c:pt>
              </c:strCache>
            </c:strRef>
          </c:cat>
          <c:val>
            <c:numRef>
              <c:f>BW!$I$4:$I$25</c:f>
              <c:numCache>
                <c:formatCode>General</c:formatCode>
                <c:ptCount val="22"/>
                <c:pt idx="0">
                  <c:v>0.94</c:v>
                </c:pt>
                <c:pt idx="1">
                  <c:v>0.94</c:v>
                </c:pt>
                <c:pt idx="2">
                  <c:v>0.98</c:v>
                </c:pt>
                <c:pt idx="3">
                  <c:v>1</c:v>
                </c:pt>
                <c:pt idx="4">
                  <c:v>1.1000000000000001</c:v>
                </c:pt>
                <c:pt idx="5">
                  <c:v>12.1</c:v>
                </c:pt>
                <c:pt idx="6">
                  <c:v>15.26</c:v>
                </c:pt>
                <c:pt idx="7">
                  <c:v>21.02</c:v>
                </c:pt>
                <c:pt idx="8">
                  <c:v>18.260000000000002</c:v>
                </c:pt>
                <c:pt idx="9">
                  <c:v>16.760000000000002</c:v>
                </c:pt>
                <c:pt idx="10">
                  <c:v>3.9</c:v>
                </c:pt>
                <c:pt idx="11">
                  <c:v>1.08</c:v>
                </c:pt>
                <c:pt idx="12">
                  <c:v>0.98</c:v>
                </c:pt>
                <c:pt idx="13">
                  <c:v>13.78</c:v>
                </c:pt>
                <c:pt idx="14">
                  <c:v>13.1</c:v>
                </c:pt>
                <c:pt idx="15">
                  <c:v>27.7</c:v>
                </c:pt>
                <c:pt idx="16">
                  <c:v>4.88</c:v>
                </c:pt>
                <c:pt idx="17">
                  <c:v>12</c:v>
                </c:pt>
                <c:pt idx="18">
                  <c:v>15.84</c:v>
                </c:pt>
                <c:pt idx="19">
                  <c:v>2.88</c:v>
                </c:pt>
                <c:pt idx="20">
                  <c:v>13.02</c:v>
                </c:pt>
                <c:pt idx="21">
                  <c:v>27.4</c:v>
                </c:pt>
              </c:numCache>
            </c:numRef>
          </c:val>
        </c:ser>
        <c:ser>
          <c:idx val="8"/>
          <c:order val="8"/>
          <c:tx>
            <c:strRef>
              <c:f>BW!$J$3</c:f>
              <c:strCache>
                <c:ptCount val="1"/>
                <c:pt idx="0">
                  <c:v>w1 c16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tx2"/>
              </a:solidFill>
            </a:ln>
          </c:spPr>
          <c:invertIfNegative val="0"/>
          <c:cat>
            <c:strRef>
              <c:f>BW!$A$4:$A$25</c:f>
              <c:strCache>
                <c:ptCount val="22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  <c:pt idx="8">
                  <c:v>#9</c:v>
                </c:pt>
                <c:pt idx="9">
                  <c:v>#10</c:v>
                </c:pt>
                <c:pt idx="10">
                  <c:v>#11</c:v>
                </c:pt>
                <c:pt idx="11">
                  <c:v>#12</c:v>
                </c:pt>
                <c:pt idx="12">
                  <c:v>#13</c:v>
                </c:pt>
                <c:pt idx="13">
                  <c:v>#14</c:v>
                </c:pt>
                <c:pt idx="14">
                  <c:v>#15</c:v>
                </c:pt>
                <c:pt idx="15">
                  <c:v>#16</c:v>
                </c:pt>
                <c:pt idx="16">
                  <c:v>#17</c:v>
                </c:pt>
                <c:pt idx="17">
                  <c:v>#18</c:v>
                </c:pt>
                <c:pt idx="18">
                  <c:v>#19</c:v>
                </c:pt>
                <c:pt idx="19">
                  <c:v>#20</c:v>
                </c:pt>
                <c:pt idx="20">
                  <c:v>#21</c:v>
                </c:pt>
                <c:pt idx="21">
                  <c:v>#22</c:v>
                </c:pt>
              </c:strCache>
            </c:strRef>
          </c:cat>
          <c:val>
            <c:numRef>
              <c:f>BW!$J$4:$J$25</c:f>
              <c:numCache>
                <c:formatCode>General</c:formatCode>
                <c:ptCount val="22"/>
                <c:pt idx="0">
                  <c:v>2.44</c:v>
                </c:pt>
                <c:pt idx="1">
                  <c:v>15.46</c:v>
                </c:pt>
                <c:pt idx="2">
                  <c:v>1.58</c:v>
                </c:pt>
                <c:pt idx="3">
                  <c:v>6.68</c:v>
                </c:pt>
                <c:pt idx="4">
                  <c:v>8.8800000000000008</c:v>
                </c:pt>
                <c:pt idx="5">
                  <c:v>12.52</c:v>
                </c:pt>
                <c:pt idx="6">
                  <c:v>12.16</c:v>
                </c:pt>
                <c:pt idx="7">
                  <c:v>33.340000000000003</c:v>
                </c:pt>
                <c:pt idx="8">
                  <c:v>15.8</c:v>
                </c:pt>
                <c:pt idx="9">
                  <c:v>15.3</c:v>
                </c:pt>
                <c:pt idx="10">
                  <c:v>2.76</c:v>
                </c:pt>
                <c:pt idx="11">
                  <c:v>1.1599999999999999</c:v>
                </c:pt>
                <c:pt idx="12">
                  <c:v>6.74</c:v>
                </c:pt>
                <c:pt idx="13">
                  <c:v>21.62</c:v>
                </c:pt>
                <c:pt idx="14">
                  <c:v>7.38</c:v>
                </c:pt>
                <c:pt idx="15">
                  <c:v>25.4</c:v>
                </c:pt>
                <c:pt idx="16">
                  <c:v>4.96</c:v>
                </c:pt>
                <c:pt idx="17">
                  <c:v>11.38</c:v>
                </c:pt>
                <c:pt idx="18">
                  <c:v>15.26</c:v>
                </c:pt>
                <c:pt idx="19">
                  <c:v>15.36</c:v>
                </c:pt>
                <c:pt idx="20">
                  <c:v>28.82</c:v>
                </c:pt>
                <c:pt idx="21">
                  <c:v>25.16</c:v>
                </c:pt>
              </c:numCache>
            </c:numRef>
          </c:val>
        </c:ser>
        <c:ser>
          <c:idx val="9"/>
          <c:order val="9"/>
          <c:tx>
            <c:strRef>
              <c:f>BW!$K$3</c:f>
              <c:strCache>
                <c:ptCount val="1"/>
                <c:pt idx="0">
                  <c:v>w4 c16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2"/>
              </a:solidFill>
            </a:ln>
          </c:spPr>
          <c:invertIfNegative val="0"/>
          <c:cat>
            <c:strRef>
              <c:f>BW!$A$4:$A$25</c:f>
              <c:strCache>
                <c:ptCount val="22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  <c:pt idx="8">
                  <c:v>#9</c:v>
                </c:pt>
                <c:pt idx="9">
                  <c:v>#10</c:v>
                </c:pt>
                <c:pt idx="10">
                  <c:v>#11</c:v>
                </c:pt>
                <c:pt idx="11">
                  <c:v>#12</c:v>
                </c:pt>
                <c:pt idx="12">
                  <c:v>#13</c:v>
                </c:pt>
                <c:pt idx="13">
                  <c:v>#14</c:v>
                </c:pt>
                <c:pt idx="14">
                  <c:v>#15</c:v>
                </c:pt>
                <c:pt idx="15">
                  <c:v>#16</c:v>
                </c:pt>
                <c:pt idx="16">
                  <c:v>#17</c:v>
                </c:pt>
                <c:pt idx="17">
                  <c:v>#18</c:v>
                </c:pt>
                <c:pt idx="18">
                  <c:v>#19</c:v>
                </c:pt>
                <c:pt idx="19">
                  <c:v>#20</c:v>
                </c:pt>
                <c:pt idx="20">
                  <c:v>#21</c:v>
                </c:pt>
                <c:pt idx="21">
                  <c:v>#22</c:v>
                </c:pt>
              </c:strCache>
            </c:strRef>
          </c:cat>
          <c:val>
            <c:numRef>
              <c:f>BW!$K$4:$K$25</c:f>
              <c:numCache>
                <c:formatCode>General</c:formatCode>
                <c:ptCount val="22"/>
                <c:pt idx="0">
                  <c:v>2.66</c:v>
                </c:pt>
                <c:pt idx="1">
                  <c:v>2.58</c:v>
                </c:pt>
                <c:pt idx="2">
                  <c:v>1.8</c:v>
                </c:pt>
                <c:pt idx="3">
                  <c:v>2.1</c:v>
                </c:pt>
                <c:pt idx="4">
                  <c:v>4.0199999999999996</c:v>
                </c:pt>
                <c:pt idx="5">
                  <c:v>8.9600000000000009</c:v>
                </c:pt>
                <c:pt idx="6">
                  <c:v>15.24</c:v>
                </c:pt>
                <c:pt idx="7">
                  <c:v>35.06</c:v>
                </c:pt>
                <c:pt idx="8">
                  <c:v>21.94</c:v>
                </c:pt>
                <c:pt idx="9">
                  <c:v>19.98</c:v>
                </c:pt>
                <c:pt idx="10">
                  <c:v>2.76</c:v>
                </c:pt>
                <c:pt idx="11">
                  <c:v>11.4</c:v>
                </c:pt>
                <c:pt idx="12">
                  <c:v>16.84</c:v>
                </c:pt>
                <c:pt idx="13">
                  <c:v>29.2</c:v>
                </c:pt>
                <c:pt idx="14">
                  <c:v>1.38</c:v>
                </c:pt>
                <c:pt idx="15">
                  <c:v>37.159999999999997</c:v>
                </c:pt>
                <c:pt idx="16">
                  <c:v>4.96</c:v>
                </c:pt>
                <c:pt idx="17">
                  <c:v>9.74</c:v>
                </c:pt>
                <c:pt idx="18">
                  <c:v>16.5</c:v>
                </c:pt>
                <c:pt idx="19">
                  <c:v>20.420000000000002</c:v>
                </c:pt>
                <c:pt idx="20">
                  <c:v>26.88</c:v>
                </c:pt>
                <c:pt idx="21">
                  <c:v>35.799999999999997</c:v>
                </c:pt>
              </c:numCache>
            </c:numRef>
          </c:val>
        </c:ser>
        <c:ser>
          <c:idx val="10"/>
          <c:order val="10"/>
          <c:tx>
            <c:strRef>
              <c:f>BW!$L$3</c:f>
              <c:strCache>
                <c:ptCount val="1"/>
                <c:pt idx="0">
                  <c:v>w16 c16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tx2"/>
              </a:solidFill>
            </a:ln>
          </c:spPr>
          <c:invertIfNegative val="0"/>
          <c:cat>
            <c:strRef>
              <c:f>BW!$A$4:$A$25</c:f>
              <c:strCache>
                <c:ptCount val="22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  <c:pt idx="8">
                  <c:v>#9</c:v>
                </c:pt>
                <c:pt idx="9">
                  <c:v>#10</c:v>
                </c:pt>
                <c:pt idx="10">
                  <c:v>#11</c:v>
                </c:pt>
                <c:pt idx="11">
                  <c:v>#12</c:v>
                </c:pt>
                <c:pt idx="12">
                  <c:v>#13</c:v>
                </c:pt>
                <c:pt idx="13">
                  <c:v>#14</c:v>
                </c:pt>
                <c:pt idx="14">
                  <c:v>#15</c:v>
                </c:pt>
                <c:pt idx="15">
                  <c:v>#16</c:v>
                </c:pt>
                <c:pt idx="16">
                  <c:v>#17</c:v>
                </c:pt>
                <c:pt idx="17">
                  <c:v>#18</c:v>
                </c:pt>
                <c:pt idx="18">
                  <c:v>#19</c:v>
                </c:pt>
                <c:pt idx="19">
                  <c:v>#20</c:v>
                </c:pt>
                <c:pt idx="20">
                  <c:v>#21</c:v>
                </c:pt>
                <c:pt idx="21">
                  <c:v>#22</c:v>
                </c:pt>
              </c:strCache>
            </c:strRef>
          </c:cat>
          <c:val>
            <c:numRef>
              <c:f>BW!$L$4:$L$25</c:f>
              <c:numCache>
                <c:formatCode>General</c:formatCode>
                <c:ptCount val="22"/>
                <c:pt idx="0">
                  <c:v>3.12</c:v>
                </c:pt>
                <c:pt idx="1">
                  <c:v>3.26</c:v>
                </c:pt>
                <c:pt idx="2">
                  <c:v>11.92</c:v>
                </c:pt>
                <c:pt idx="3">
                  <c:v>2.76</c:v>
                </c:pt>
                <c:pt idx="4">
                  <c:v>14.08</c:v>
                </c:pt>
                <c:pt idx="5">
                  <c:v>12.36</c:v>
                </c:pt>
                <c:pt idx="6">
                  <c:v>15.8</c:v>
                </c:pt>
                <c:pt idx="7">
                  <c:v>30.22</c:v>
                </c:pt>
                <c:pt idx="8">
                  <c:v>20.100000000000001</c:v>
                </c:pt>
                <c:pt idx="9">
                  <c:v>20.16</c:v>
                </c:pt>
                <c:pt idx="10">
                  <c:v>13.14</c:v>
                </c:pt>
                <c:pt idx="11">
                  <c:v>11.6</c:v>
                </c:pt>
                <c:pt idx="12">
                  <c:v>23.14</c:v>
                </c:pt>
                <c:pt idx="13">
                  <c:v>21.82</c:v>
                </c:pt>
                <c:pt idx="14">
                  <c:v>17.920000000000002</c:v>
                </c:pt>
                <c:pt idx="15">
                  <c:v>25.56</c:v>
                </c:pt>
                <c:pt idx="16">
                  <c:v>4.88</c:v>
                </c:pt>
                <c:pt idx="17">
                  <c:v>1.22</c:v>
                </c:pt>
                <c:pt idx="18">
                  <c:v>16.739999999999998</c:v>
                </c:pt>
                <c:pt idx="19">
                  <c:v>20.38</c:v>
                </c:pt>
                <c:pt idx="20">
                  <c:v>20.239999999999998</c:v>
                </c:pt>
                <c:pt idx="21">
                  <c:v>24.48</c:v>
                </c:pt>
              </c:numCache>
            </c:numRef>
          </c:val>
        </c:ser>
        <c:ser>
          <c:idx val="11"/>
          <c:order val="11"/>
          <c:tx>
            <c:strRef>
              <c:f>BW!$M$3</c:f>
              <c:strCache>
                <c:ptCount val="1"/>
                <c:pt idx="0">
                  <c:v>w64 c16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tx2"/>
              </a:solidFill>
            </a:ln>
          </c:spPr>
          <c:invertIfNegative val="0"/>
          <c:cat>
            <c:strRef>
              <c:f>BW!$A$4:$A$25</c:f>
              <c:strCache>
                <c:ptCount val="22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  <c:pt idx="8">
                  <c:v>#9</c:v>
                </c:pt>
                <c:pt idx="9">
                  <c:v>#10</c:v>
                </c:pt>
                <c:pt idx="10">
                  <c:v>#11</c:v>
                </c:pt>
                <c:pt idx="11">
                  <c:v>#12</c:v>
                </c:pt>
                <c:pt idx="12">
                  <c:v>#13</c:v>
                </c:pt>
                <c:pt idx="13">
                  <c:v>#14</c:v>
                </c:pt>
                <c:pt idx="14">
                  <c:v>#15</c:v>
                </c:pt>
                <c:pt idx="15">
                  <c:v>#16</c:v>
                </c:pt>
                <c:pt idx="16">
                  <c:v>#17</c:v>
                </c:pt>
                <c:pt idx="17">
                  <c:v>#18</c:v>
                </c:pt>
                <c:pt idx="18">
                  <c:v>#19</c:v>
                </c:pt>
                <c:pt idx="19">
                  <c:v>#20</c:v>
                </c:pt>
                <c:pt idx="20">
                  <c:v>#21</c:v>
                </c:pt>
                <c:pt idx="21">
                  <c:v>#22</c:v>
                </c:pt>
              </c:strCache>
            </c:strRef>
          </c:cat>
          <c:val>
            <c:numRef>
              <c:f>BW!$M$4:$M$25</c:f>
              <c:numCache>
                <c:formatCode>General</c:formatCode>
                <c:ptCount val="22"/>
                <c:pt idx="0">
                  <c:v>0.94</c:v>
                </c:pt>
                <c:pt idx="1">
                  <c:v>0.94</c:v>
                </c:pt>
                <c:pt idx="2">
                  <c:v>0.98</c:v>
                </c:pt>
                <c:pt idx="3">
                  <c:v>1</c:v>
                </c:pt>
                <c:pt idx="4">
                  <c:v>1.1000000000000001</c:v>
                </c:pt>
                <c:pt idx="5">
                  <c:v>11.96</c:v>
                </c:pt>
                <c:pt idx="6">
                  <c:v>12.12</c:v>
                </c:pt>
                <c:pt idx="7">
                  <c:v>21.88</c:v>
                </c:pt>
                <c:pt idx="8">
                  <c:v>17.600000000000001</c:v>
                </c:pt>
                <c:pt idx="9">
                  <c:v>17.36</c:v>
                </c:pt>
                <c:pt idx="10">
                  <c:v>13.14</c:v>
                </c:pt>
                <c:pt idx="11">
                  <c:v>10.28</c:v>
                </c:pt>
                <c:pt idx="12">
                  <c:v>0.98</c:v>
                </c:pt>
                <c:pt idx="13">
                  <c:v>13.68</c:v>
                </c:pt>
                <c:pt idx="14">
                  <c:v>11.88</c:v>
                </c:pt>
                <c:pt idx="15">
                  <c:v>25.56</c:v>
                </c:pt>
                <c:pt idx="16">
                  <c:v>4.88</c:v>
                </c:pt>
                <c:pt idx="17">
                  <c:v>10.92</c:v>
                </c:pt>
                <c:pt idx="18">
                  <c:v>15.14</c:v>
                </c:pt>
                <c:pt idx="19">
                  <c:v>17.52</c:v>
                </c:pt>
                <c:pt idx="20">
                  <c:v>13.94</c:v>
                </c:pt>
                <c:pt idx="21">
                  <c:v>24.48</c:v>
                </c:pt>
              </c:numCache>
            </c:numRef>
          </c:val>
        </c:ser>
        <c:ser>
          <c:idx val="12"/>
          <c:order val="12"/>
          <c:tx>
            <c:strRef>
              <c:f>BW!$N$3</c:f>
              <c:strCache>
                <c:ptCount val="1"/>
                <c:pt idx="0">
                  <c:v>w1 c64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BW!$A$4:$A$25</c:f>
              <c:strCache>
                <c:ptCount val="22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  <c:pt idx="8">
                  <c:v>#9</c:v>
                </c:pt>
                <c:pt idx="9">
                  <c:v>#10</c:v>
                </c:pt>
                <c:pt idx="10">
                  <c:v>#11</c:v>
                </c:pt>
                <c:pt idx="11">
                  <c:v>#12</c:v>
                </c:pt>
                <c:pt idx="12">
                  <c:v>#13</c:v>
                </c:pt>
                <c:pt idx="13">
                  <c:v>#14</c:v>
                </c:pt>
                <c:pt idx="14">
                  <c:v>#15</c:v>
                </c:pt>
                <c:pt idx="15">
                  <c:v>#16</c:v>
                </c:pt>
                <c:pt idx="16">
                  <c:v>#17</c:v>
                </c:pt>
                <c:pt idx="17">
                  <c:v>#18</c:v>
                </c:pt>
                <c:pt idx="18">
                  <c:v>#19</c:v>
                </c:pt>
                <c:pt idx="19">
                  <c:v>#20</c:v>
                </c:pt>
                <c:pt idx="20">
                  <c:v>#21</c:v>
                </c:pt>
                <c:pt idx="21">
                  <c:v>#22</c:v>
                </c:pt>
              </c:strCache>
            </c:strRef>
          </c:cat>
          <c:val>
            <c:numRef>
              <c:f>BW!$N$4:$N$25</c:f>
              <c:numCache>
                <c:formatCode>General</c:formatCode>
                <c:ptCount val="22"/>
                <c:pt idx="0">
                  <c:v>7.78</c:v>
                </c:pt>
                <c:pt idx="1">
                  <c:v>7.76</c:v>
                </c:pt>
                <c:pt idx="2">
                  <c:v>4.46</c:v>
                </c:pt>
                <c:pt idx="3">
                  <c:v>14.34</c:v>
                </c:pt>
                <c:pt idx="4">
                  <c:v>17.28</c:v>
                </c:pt>
                <c:pt idx="5">
                  <c:v>15.84</c:v>
                </c:pt>
                <c:pt idx="6">
                  <c:v>12.84</c:v>
                </c:pt>
                <c:pt idx="7">
                  <c:v>37.74</c:v>
                </c:pt>
                <c:pt idx="8">
                  <c:v>18.739999999999998</c:v>
                </c:pt>
                <c:pt idx="9">
                  <c:v>16.68</c:v>
                </c:pt>
                <c:pt idx="10">
                  <c:v>20.86</c:v>
                </c:pt>
                <c:pt idx="11">
                  <c:v>18.04</c:v>
                </c:pt>
                <c:pt idx="12">
                  <c:v>23.26</c:v>
                </c:pt>
                <c:pt idx="13">
                  <c:v>49.36</c:v>
                </c:pt>
                <c:pt idx="14">
                  <c:v>20.96</c:v>
                </c:pt>
                <c:pt idx="15">
                  <c:v>34.520000000000003</c:v>
                </c:pt>
                <c:pt idx="16">
                  <c:v>5.74</c:v>
                </c:pt>
                <c:pt idx="17">
                  <c:v>18.72</c:v>
                </c:pt>
                <c:pt idx="18">
                  <c:v>17.84</c:v>
                </c:pt>
                <c:pt idx="19">
                  <c:v>16.7</c:v>
                </c:pt>
                <c:pt idx="20">
                  <c:v>50</c:v>
                </c:pt>
                <c:pt idx="21">
                  <c:v>35.159999999999997</c:v>
                </c:pt>
              </c:numCache>
            </c:numRef>
          </c:val>
        </c:ser>
        <c:ser>
          <c:idx val="13"/>
          <c:order val="13"/>
          <c:tx>
            <c:strRef>
              <c:f>BW!$O$3</c:f>
              <c:strCache>
                <c:ptCount val="1"/>
                <c:pt idx="0">
                  <c:v>w4 c64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BW!$A$4:$A$25</c:f>
              <c:strCache>
                <c:ptCount val="22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  <c:pt idx="8">
                  <c:v>#9</c:v>
                </c:pt>
                <c:pt idx="9">
                  <c:v>#10</c:v>
                </c:pt>
                <c:pt idx="10">
                  <c:v>#11</c:v>
                </c:pt>
                <c:pt idx="11">
                  <c:v>#12</c:v>
                </c:pt>
                <c:pt idx="12">
                  <c:v>#13</c:v>
                </c:pt>
                <c:pt idx="13">
                  <c:v>#14</c:v>
                </c:pt>
                <c:pt idx="14">
                  <c:v>#15</c:v>
                </c:pt>
                <c:pt idx="15">
                  <c:v>#16</c:v>
                </c:pt>
                <c:pt idx="16">
                  <c:v>#17</c:v>
                </c:pt>
                <c:pt idx="17">
                  <c:v>#18</c:v>
                </c:pt>
                <c:pt idx="18">
                  <c:v>#19</c:v>
                </c:pt>
                <c:pt idx="19">
                  <c:v>#20</c:v>
                </c:pt>
                <c:pt idx="20">
                  <c:v>#21</c:v>
                </c:pt>
                <c:pt idx="21">
                  <c:v>#22</c:v>
                </c:pt>
              </c:strCache>
            </c:strRef>
          </c:cat>
          <c:val>
            <c:numRef>
              <c:f>BW!$O$4:$O$25</c:f>
              <c:numCache>
                <c:formatCode>General</c:formatCode>
                <c:ptCount val="22"/>
                <c:pt idx="0">
                  <c:v>9.0399999999999991</c:v>
                </c:pt>
                <c:pt idx="1">
                  <c:v>7.68</c:v>
                </c:pt>
                <c:pt idx="2">
                  <c:v>4.74</c:v>
                </c:pt>
                <c:pt idx="3">
                  <c:v>6.68</c:v>
                </c:pt>
                <c:pt idx="4">
                  <c:v>15.24</c:v>
                </c:pt>
                <c:pt idx="5">
                  <c:v>13.48</c:v>
                </c:pt>
                <c:pt idx="6">
                  <c:v>15.54</c:v>
                </c:pt>
                <c:pt idx="7">
                  <c:v>1.7</c:v>
                </c:pt>
                <c:pt idx="8">
                  <c:v>19.28</c:v>
                </c:pt>
                <c:pt idx="9">
                  <c:v>1.64</c:v>
                </c:pt>
                <c:pt idx="10">
                  <c:v>20.86</c:v>
                </c:pt>
                <c:pt idx="11">
                  <c:v>17.02</c:v>
                </c:pt>
                <c:pt idx="12">
                  <c:v>25.94</c:v>
                </c:pt>
                <c:pt idx="13">
                  <c:v>39.96</c:v>
                </c:pt>
                <c:pt idx="14">
                  <c:v>23.8</c:v>
                </c:pt>
                <c:pt idx="15">
                  <c:v>18.64</c:v>
                </c:pt>
                <c:pt idx="16">
                  <c:v>5.74</c:v>
                </c:pt>
                <c:pt idx="17">
                  <c:v>1.44</c:v>
                </c:pt>
                <c:pt idx="18">
                  <c:v>0.9</c:v>
                </c:pt>
                <c:pt idx="19">
                  <c:v>1.34</c:v>
                </c:pt>
                <c:pt idx="20">
                  <c:v>42.54</c:v>
                </c:pt>
                <c:pt idx="21">
                  <c:v>18.260000000000002</c:v>
                </c:pt>
              </c:numCache>
            </c:numRef>
          </c:val>
        </c:ser>
        <c:ser>
          <c:idx val="14"/>
          <c:order val="14"/>
          <c:tx>
            <c:strRef>
              <c:f>BW!$P$3</c:f>
              <c:strCache>
                <c:ptCount val="1"/>
                <c:pt idx="0">
                  <c:v>w16 c64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BW!$A$4:$A$25</c:f>
              <c:strCache>
                <c:ptCount val="22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  <c:pt idx="8">
                  <c:v>#9</c:v>
                </c:pt>
                <c:pt idx="9">
                  <c:v>#10</c:v>
                </c:pt>
                <c:pt idx="10">
                  <c:v>#11</c:v>
                </c:pt>
                <c:pt idx="11">
                  <c:v>#12</c:v>
                </c:pt>
                <c:pt idx="12">
                  <c:v>#13</c:v>
                </c:pt>
                <c:pt idx="13">
                  <c:v>#14</c:v>
                </c:pt>
                <c:pt idx="14">
                  <c:v>#15</c:v>
                </c:pt>
                <c:pt idx="15">
                  <c:v>#16</c:v>
                </c:pt>
                <c:pt idx="16">
                  <c:v>#17</c:v>
                </c:pt>
                <c:pt idx="17">
                  <c:v>#18</c:v>
                </c:pt>
                <c:pt idx="18">
                  <c:v>#19</c:v>
                </c:pt>
                <c:pt idx="19">
                  <c:v>#20</c:v>
                </c:pt>
                <c:pt idx="20">
                  <c:v>#21</c:v>
                </c:pt>
                <c:pt idx="21">
                  <c:v>#22</c:v>
                </c:pt>
              </c:strCache>
            </c:strRef>
          </c:cat>
          <c:val>
            <c:numRef>
              <c:f>BW!$P$4:$P$25</c:f>
              <c:numCache>
                <c:formatCode>General</c:formatCode>
                <c:ptCount val="22"/>
                <c:pt idx="0">
                  <c:v>11.78</c:v>
                </c:pt>
                <c:pt idx="1">
                  <c:v>11.14</c:v>
                </c:pt>
                <c:pt idx="2">
                  <c:v>7.32</c:v>
                </c:pt>
                <c:pt idx="3">
                  <c:v>7.66</c:v>
                </c:pt>
                <c:pt idx="4">
                  <c:v>7.74</c:v>
                </c:pt>
                <c:pt idx="5">
                  <c:v>12.28</c:v>
                </c:pt>
                <c:pt idx="6">
                  <c:v>13.54</c:v>
                </c:pt>
                <c:pt idx="7">
                  <c:v>17.62</c:v>
                </c:pt>
                <c:pt idx="8">
                  <c:v>1.58</c:v>
                </c:pt>
                <c:pt idx="9">
                  <c:v>16.86</c:v>
                </c:pt>
                <c:pt idx="10">
                  <c:v>21.56</c:v>
                </c:pt>
                <c:pt idx="11">
                  <c:v>14.24</c:v>
                </c:pt>
                <c:pt idx="12">
                  <c:v>19.86</c:v>
                </c:pt>
                <c:pt idx="13">
                  <c:v>28.34</c:v>
                </c:pt>
                <c:pt idx="14">
                  <c:v>13.12</c:v>
                </c:pt>
                <c:pt idx="15">
                  <c:v>18.38</c:v>
                </c:pt>
                <c:pt idx="16">
                  <c:v>5.82</c:v>
                </c:pt>
                <c:pt idx="17">
                  <c:v>12.22</c:v>
                </c:pt>
                <c:pt idx="18">
                  <c:v>6.64</c:v>
                </c:pt>
                <c:pt idx="19">
                  <c:v>16.2</c:v>
                </c:pt>
                <c:pt idx="20">
                  <c:v>29.42</c:v>
                </c:pt>
                <c:pt idx="21">
                  <c:v>18.38</c:v>
                </c:pt>
              </c:numCache>
            </c:numRef>
          </c:val>
        </c:ser>
        <c:ser>
          <c:idx val="15"/>
          <c:order val="15"/>
          <c:tx>
            <c:strRef>
              <c:f>BW!$Q$3</c:f>
              <c:strCache>
                <c:ptCount val="1"/>
                <c:pt idx="0">
                  <c:v>w64 c64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BW!$A$4:$A$25</c:f>
              <c:strCache>
                <c:ptCount val="22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  <c:pt idx="8">
                  <c:v>#9</c:v>
                </c:pt>
                <c:pt idx="9">
                  <c:v>#10</c:v>
                </c:pt>
                <c:pt idx="10">
                  <c:v>#11</c:v>
                </c:pt>
                <c:pt idx="11">
                  <c:v>#12</c:v>
                </c:pt>
                <c:pt idx="12">
                  <c:v>#13</c:v>
                </c:pt>
                <c:pt idx="13">
                  <c:v>#14</c:v>
                </c:pt>
                <c:pt idx="14">
                  <c:v>#15</c:v>
                </c:pt>
                <c:pt idx="15">
                  <c:v>#16</c:v>
                </c:pt>
                <c:pt idx="16">
                  <c:v>#17</c:v>
                </c:pt>
                <c:pt idx="17">
                  <c:v>#18</c:v>
                </c:pt>
                <c:pt idx="18">
                  <c:v>#19</c:v>
                </c:pt>
                <c:pt idx="19">
                  <c:v>#20</c:v>
                </c:pt>
                <c:pt idx="20">
                  <c:v>#21</c:v>
                </c:pt>
                <c:pt idx="21">
                  <c:v>#22</c:v>
                </c:pt>
              </c:strCache>
            </c:strRef>
          </c:cat>
          <c:val>
            <c:numRef>
              <c:f>BW!$Q$4:$Q$25</c:f>
              <c:numCache>
                <c:formatCode>General</c:formatCode>
                <c:ptCount val="22"/>
                <c:pt idx="0">
                  <c:v>0.94</c:v>
                </c:pt>
                <c:pt idx="1">
                  <c:v>0.94</c:v>
                </c:pt>
                <c:pt idx="2">
                  <c:v>0.98</c:v>
                </c:pt>
                <c:pt idx="3">
                  <c:v>1</c:v>
                </c:pt>
                <c:pt idx="4">
                  <c:v>1.1000000000000001</c:v>
                </c:pt>
                <c:pt idx="5">
                  <c:v>8.58</c:v>
                </c:pt>
                <c:pt idx="6">
                  <c:v>6.1</c:v>
                </c:pt>
                <c:pt idx="7">
                  <c:v>6.06</c:v>
                </c:pt>
                <c:pt idx="8">
                  <c:v>9.44</c:v>
                </c:pt>
                <c:pt idx="9">
                  <c:v>6.06</c:v>
                </c:pt>
                <c:pt idx="10">
                  <c:v>21.56</c:v>
                </c:pt>
                <c:pt idx="11">
                  <c:v>7.68</c:v>
                </c:pt>
                <c:pt idx="12">
                  <c:v>0.98</c:v>
                </c:pt>
                <c:pt idx="13">
                  <c:v>10.96</c:v>
                </c:pt>
                <c:pt idx="14">
                  <c:v>11.5</c:v>
                </c:pt>
                <c:pt idx="15">
                  <c:v>18.38</c:v>
                </c:pt>
                <c:pt idx="16">
                  <c:v>5.82</c:v>
                </c:pt>
                <c:pt idx="17">
                  <c:v>8.1</c:v>
                </c:pt>
                <c:pt idx="18">
                  <c:v>6.04</c:v>
                </c:pt>
                <c:pt idx="19">
                  <c:v>5.96</c:v>
                </c:pt>
                <c:pt idx="20">
                  <c:v>11.6</c:v>
                </c:pt>
                <c:pt idx="21">
                  <c:v>18.38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700224"/>
        <c:axId val="109693952"/>
      </c:barChart>
      <c:valAx>
        <c:axId val="109693952"/>
        <c:scaling>
          <c:orientation val="minMax"/>
          <c:max val="50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L1-L2</a:t>
                </a:r>
                <a:r>
                  <a:rPr lang="en-US" baseline="0"/>
                  <a:t> </a:t>
                </a:r>
                <a:r>
                  <a:rPr lang="en-US"/>
                  <a:t> Bandwidth (B/s)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en-US"/>
          </a:p>
        </c:txPr>
        <c:crossAx val="109700224"/>
        <c:crosses val="autoZero"/>
        <c:crossBetween val="between"/>
        <c:majorUnit val="5"/>
      </c:valAx>
      <c:catAx>
        <c:axId val="109700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Benchmarks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en-US"/>
          </a:p>
        </c:txPr>
        <c:crossAx val="10969395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90265777383887646"/>
          <c:y val="6.9454443194600701E-2"/>
          <c:w val="9.7342207224096991E-2"/>
          <c:h val="0.8610911136107986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000" b="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3.2854444508041897E-2"/>
          <c:y val="9.4576601768480081E-2"/>
          <c:w val="0.8692404556121579"/>
          <c:h val="0.838853337424779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miss!$B$3</c:f>
              <c:strCache>
                <c:ptCount val="1"/>
                <c:pt idx="0">
                  <c:v>w1 c1</c:v>
                </c:pt>
              </c:strCache>
            </c:strRef>
          </c:tx>
          <c:spPr>
            <a:solidFill>
              <a:schemeClr val="bg1"/>
            </a:solidFill>
            <a:ln>
              <a:solidFill>
                <a:srgbClr val="00B050"/>
              </a:solidFill>
            </a:ln>
          </c:spPr>
          <c:invertIfNegative val="0"/>
          <c:cat>
            <c:strRef>
              <c:f>miss!$A$4:$A$25</c:f>
              <c:strCache>
                <c:ptCount val="22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  <c:pt idx="8">
                  <c:v>#9</c:v>
                </c:pt>
                <c:pt idx="9">
                  <c:v>#10</c:v>
                </c:pt>
                <c:pt idx="10">
                  <c:v>#11</c:v>
                </c:pt>
                <c:pt idx="11">
                  <c:v>#12</c:v>
                </c:pt>
                <c:pt idx="12">
                  <c:v>#13</c:v>
                </c:pt>
                <c:pt idx="13">
                  <c:v>#14</c:v>
                </c:pt>
                <c:pt idx="14">
                  <c:v>#15</c:v>
                </c:pt>
                <c:pt idx="15">
                  <c:v>#16</c:v>
                </c:pt>
                <c:pt idx="16">
                  <c:v>#17</c:v>
                </c:pt>
                <c:pt idx="17">
                  <c:v>#18</c:v>
                </c:pt>
                <c:pt idx="18">
                  <c:v>#19</c:v>
                </c:pt>
                <c:pt idx="19">
                  <c:v>#20</c:v>
                </c:pt>
                <c:pt idx="20">
                  <c:v>#21</c:v>
                </c:pt>
                <c:pt idx="21">
                  <c:v>#22</c:v>
                </c:pt>
              </c:strCache>
            </c:strRef>
          </c:cat>
          <c:val>
            <c:numRef>
              <c:f>miss!$B$4:$B$25</c:f>
              <c:numCache>
                <c:formatCode>0</c:formatCode>
                <c:ptCount val="22"/>
                <c:pt idx="0">
                  <c:v>203.51</c:v>
                </c:pt>
                <c:pt idx="1">
                  <c:v>214.5</c:v>
                </c:pt>
                <c:pt idx="2">
                  <c:v>201.47</c:v>
                </c:pt>
                <c:pt idx="3">
                  <c:v>213.69</c:v>
                </c:pt>
                <c:pt idx="4">
                  <c:v>182.07</c:v>
                </c:pt>
                <c:pt idx="5">
                  <c:v>158.99</c:v>
                </c:pt>
                <c:pt idx="6">
                  <c:v>102.31</c:v>
                </c:pt>
                <c:pt idx="7">
                  <c:v>111.2</c:v>
                </c:pt>
                <c:pt idx="8">
                  <c:v>164.97</c:v>
                </c:pt>
                <c:pt idx="9">
                  <c:v>162.19</c:v>
                </c:pt>
                <c:pt idx="10">
                  <c:v>207.44</c:v>
                </c:pt>
                <c:pt idx="11">
                  <c:v>246.08</c:v>
                </c:pt>
                <c:pt idx="12">
                  <c:v>212.17</c:v>
                </c:pt>
                <c:pt idx="13">
                  <c:v>171.26</c:v>
                </c:pt>
                <c:pt idx="14">
                  <c:v>183.81</c:v>
                </c:pt>
                <c:pt idx="15">
                  <c:v>190.09</c:v>
                </c:pt>
                <c:pt idx="16">
                  <c:v>173.34</c:v>
                </c:pt>
                <c:pt idx="17">
                  <c:v>161.47</c:v>
                </c:pt>
                <c:pt idx="18">
                  <c:v>163.5</c:v>
                </c:pt>
                <c:pt idx="19">
                  <c:v>163.61000000000001</c:v>
                </c:pt>
                <c:pt idx="20">
                  <c:v>170.71</c:v>
                </c:pt>
                <c:pt idx="21">
                  <c:v>201.47</c:v>
                </c:pt>
              </c:numCache>
            </c:numRef>
          </c:val>
        </c:ser>
        <c:ser>
          <c:idx val="1"/>
          <c:order val="1"/>
          <c:tx>
            <c:strRef>
              <c:f>miss!$C$3</c:f>
              <c:strCache>
                <c:ptCount val="1"/>
                <c:pt idx="0">
                  <c:v>w4 c1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solidFill>
                <a:srgbClr val="00B050"/>
              </a:solidFill>
            </a:ln>
          </c:spPr>
          <c:invertIfNegative val="0"/>
          <c:cat>
            <c:strRef>
              <c:f>miss!$A$4:$A$25</c:f>
              <c:strCache>
                <c:ptCount val="22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  <c:pt idx="8">
                  <c:v>#9</c:v>
                </c:pt>
                <c:pt idx="9">
                  <c:v>#10</c:v>
                </c:pt>
                <c:pt idx="10">
                  <c:v>#11</c:v>
                </c:pt>
                <c:pt idx="11">
                  <c:v>#12</c:v>
                </c:pt>
                <c:pt idx="12">
                  <c:v>#13</c:v>
                </c:pt>
                <c:pt idx="13">
                  <c:v>#14</c:v>
                </c:pt>
                <c:pt idx="14">
                  <c:v>#15</c:v>
                </c:pt>
                <c:pt idx="15">
                  <c:v>#16</c:v>
                </c:pt>
                <c:pt idx="16">
                  <c:v>#17</c:v>
                </c:pt>
                <c:pt idx="17">
                  <c:v>#18</c:v>
                </c:pt>
                <c:pt idx="18">
                  <c:v>#19</c:v>
                </c:pt>
                <c:pt idx="19">
                  <c:v>#20</c:v>
                </c:pt>
                <c:pt idx="20">
                  <c:v>#21</c:v>
                </c:pt>
                <c:pt idx="21">
                  <c:v>#22</c:v>
                </c:pt>
              </c:strCache>
            </c:strRef>
          </c:cat>
          <c:val>
            <c:numRef>
              <c:f>miss!$C$4:$C$25</c:f>
              <c:numCache>
                <c:formatCode>0</c:formatCode>
                <c:ptCount val="22"/>
                <c:pt idx="0">
                  <c:v>200.81</c:v>
                </c:pt>
                <c:pt idx="1">
                  <c:v>200.72</c:v>
                </c:pt>
                <c:pt idx="2">
                  <c:v>207.82</c:v>
                </c:pt>
                <c:pt idx="3">
                  <c:v>229.57</c:v>
                </c:pt>
                <c:pt idx="4">
                  <c:v>160.94</c:v>
                </c:pt>
                <c:pt idx="5">
                  <c:v>153.61000000000001</c:v>
                </c:pt>
                <c:pt idx="6">
                  <c:v>111.07</c:v>
                </c:pt>
                <c:pt idx="7">
                  <c:v>103.01</c:v>
                </c:pt>
                <c:pt idx="8">
                  <c:v>137.86000000000001</c:v>
                </c:pt>
                <c:pt idx="9">
                  <c:v>127.24</c:v>
                </c:pt>
                <c:pt idx="10">
                  <c:v>207.44</c:v>
                </c:pt>
                <c:pt idx="11">
                  <c:v>220.69</c:v>
                </c:pt>
                <c:pt idx="12">
                  <c:v>224.33</c:v>
                </c:pt>
                <c:pt idx="13">
                  <c:v>145.22999999999999</c:v>
                </c:pt>
                <c:pt idx="14">
                  <c:v>139.56</c:v>
                </c:pt>
                <c:pt idx="15">
                  <c:v>102.26</c:v>
                </c:pt>
                <c:pt idx="16">
                  <c:v>173.34</c:v>
                </c:pt>
                <c:pt idx="17">
                  <c:v>152.71</c:v>
                </c:pt>
                <c:pt idx="18">
                  <c:v>165.62</c:v>
                </c:pt>
                <c:pt idx="19">
                  <c:v>130.93</c:v>
                </c:pt>
                <c:pt idx="20">
                  <c:v>143.96</c:v>
                </c:pt>
                <c:pt idx="21">
                  <c:v>107.86</c:v>
                </c:pt>
              </c:numCache>
            </c:numRef>
          </c:val>
        </c:ser>
        <c:ser>
          <c:idx val="2"/>
          <c:order val="2"/>
          <c:tx>
            <c:strRef>
              <c:f>miss!$D$3</c:f>
              <c:strCache>
                <c:ptCount val="1"/>
                <c:pt idx="0">
                  <c:v>w16 c1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rgbClr val="00B050"/>
              </a:solidFill>
            </a:ln>
          </c:spPr>
          <c:invertIfNegative val="0"/>
          <c:cat>
            <c:strRef>
              <c:f>miss!$A$4:$A$25</c:f>
              <c:strCache>
                <c:ptCount val="22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  <c:pt idx="8">
                  <c:v>#9</c:v>
                </c:pt>
                <c:pt idx="9">
                  <c:v>#10</c:v>
                </c:pt>
                <c:pt idx="10">
                  <c:v>#11</c:v>
                </c:pt>
                <c:pt idx="11">
                  <c:v>#12</c:v>
                </c:pt>
                <c:pt idx="12">
                  <c:v>#13</c:v>
                </c:pt>
                <c:pt idx="13">
                  <c:v>#14</c:v>
                </c:pt>
                <c:pt idx="14">
                  <c:v>#15</c:v>
                </c:pt>
                <c:pt idx="15">
                  <c:v>#16</c:v>
                </c:pt>
                <c:pt idx="16">
                  <c:v>#17</c:v>
                </c:pt>
                <c:pt idx="17">
                  <c:v>#18</c:v>
                </c:pt>
                <c:pt idx="18">
                  <c:v>#19</c:v>
                </c:pt>
                <c:pt idx="19">
                  <c:v>#20</c:v>
                </c:pt>
                <c:pt idx="20">
                  <c:v>#21</c:v>
                </c:pt>
                <c:pt idx="21">
                  <c:v>#22</c:v>
                </c:pt>
              </c:strCache>
            </c:strRef>
          </c:cat>
          <c:val>
            <c:numRef>
              <c:f>miss!$D$4:$D$25</c:f>
              <c:numCache>
                <c:formatCode>0</c:formatCode>
                <c:ptCount val="22"/>
                <c:pt idx="0">
                  <c:v>412.31</c:v>
                </c:pt>
                <c:pt idx="1">
                  <c:v>412.55</c:v>
                </c:pt>
                <c:pt idx="2">
                  <c:v>168.27</c:v>
                </c:pt>
                <c:pt idx="3">
                  <c:v>210.25</c:v>
                </c:pt>
                <c:pt idx="4">
                  <c:v>167.24</c:v>
                </c:pt>
                <c:pt idx="5">
                  <c:v>148.25</c:v>
                </c:pt>
                <c:pt idx="6">
                  <c:v>129.28</c:v>
                </c:pt>
                <c:pt idx="7">
                  <c:v>109.37</c:v>
                </c:pt>
                <c:pt idx="8">
                  <c:v>164.03</c:v>
                </c:pt>
                <c:pt idx="9">
                  <c:v>170.88</c:v>
                </c:pt>
                <c:pt idx="10">
                  <c:v>207.18</c:v>
                </c:pt>
                <c:pt idx="11">
                  <c:v>192.68</c:v>
                </c:pt>
                <c:pt idx="12">
                  <c:v>395.82</c:v>
                </c:pt>
                <c:pt idx="13">
                  <c:v>146.56</c:v>
                </c:pt>
                <c:pt idx="14">
                  <c:v>144.38</c:v>
                </c:pt>
                <c:pt idx="15">
                  <c:v>91.89</c:v>
                </c:pt>
                <c:pt idx="16">
                  <c:v>173.48</c:v>
                </c:pt>
                <c:pt idx="17">
                  <c:v>137.62</c:v>
                </c:pt>
                <c:pt idx="18">
                  <c:v>275.33999999999997</c:v>
                </c:pt>
                <c:pt idx="19">
                  <c:v>164.57</c:v>
                </c:pt>
                <c:pt idx="20">
                  <c:v>142.26</c:v>
                </c:pt>
                <c:pt idx="21">
                  <c:v>95.68</c:v>
                </c:pt>
              </c:numCache>
            </c:numRef>
          </c:val>
        </c:ser>
        <c:ser>
          <c:idx val="3"/>
          <c:order val="3"/>
          <c:tx>
            <c:strRef>
              <c:f>miss!$E$3</c:f>
              <c:strCache>
                <c:ptCount val="1"/>
                <c:pt idx="0">
                  <c:v>w64 c1</c:v>
                </c:pt>
              </c:strCache>
            </c:strRef>
          </c:tx>
          <c:spPr>
            <a:solidFill>
              <a:srgbClr val="579D1C"/>
            </a:solidFill>
            <a:ln>
              <a:noFill/>
            </a:ln>
          </c:spPr>
          <c:invertIfNegative val="0"/>
          <c:cat>
            <c:strRef>
              <c:f>miss!$A$4:$A$25</c:f>
              <c:strCache>
                <c:ptCount val="22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  <c:pt idx="8">
                  <c:v>#9</c:v>
                </c:pt>
                <c:pt idx="9">
                  <c:v>#10</c:v>
                </c:pt>
                <c:pt idx="10">
                  <c:v>#11</c:v>
                </c:pt>
                <c:pt idx="11">
                  <c:v>#12</c:v>
                </c:pt>
                <c:pt idx="12">
                  <c:v>#13</c:v>
                </c:pt>
                <c:pt idx="13">
                  <c:v>#14</c:v>
                </c:pt>
                <c:pt idx="14">
                  <c:v>#15</c:v>
                </c:pt>
                <c:pt idx="15">
                  <c:v>#16</c:v>
                </c:pt>
                <c:pt idx="16">
                  <c:v>#17</c:v>
                </c:pt>
                <c:pt idx="17">
                  <c:v>#18</c:v>
                </c:pt>
                <c:pt idx="18">
                  <c:v>#19</c:v>
                </c:pt>
                <c:pt idx="19">
                  <c:v>#20</c:v>
                </c:pt>
                <c:pt idx="20">
                  <c:v>#21</c:v>
                </c:pt>
                <c:pt idx="21">
                  <c:v>#22</c:v>
                </c:pt>
              </c:strCache>
            </c:strRef>
          </c:cat>
          <c:val>
            <c:numRef>
              <c:f>miss!$E$4:$E$25</c:f>
              <c:numCache>
                <c:formatCode>0</c:formatCode>
                <c:ptCount val="22"/>
                <c:pt idx="0">
                  <c:v>419.75</c:v>
                </c:pt>
                <c:pt idx="1">
                  <c:v>421.78</c:v>
                </c:pt>
                <c:pt idx="2">
                  <c:v>408.43</c:v>
                </c:pt>
                <c:pt idx="3">
                  <c:v>407.34</c:v>
                </c:pt>
                <c:pt idx="4">
                  <c:v>375.63</c:v>
                </c:pt>
                <c:pt idx="5">
                  <c:v>146.38</c:v>
                </c:pt>
                <c:pt idx="6">
                  <c:v>120.47</c:v>
                </c:pt>
                <c:pt idx="7">
                  <c:v>122.27</c:v>
                </c:pt>
                <c:pt idx="8">
                  <c:v>236.31</c:v>
                </c:pt>
                <c:pt idx="9">
                  <c:v>292.92</c:v>
                </c:pt>
                <c:pt idx="10">
                  <c:v>207.18</c:v>
                </c:pt>
                <c:pt idx="11">
                  <c:v>186.83</c:v>
                </c:pt>
                <c:pt idx="12">
                  <c:v>407.77</c:v>
                </c:pt>
                <c:pt idx="13">
                  <c:v>145.38999999999999</c:v>
                </c:pt>
                <c:pt idx="14">
                  <c:v>172.53</c:v>
                </c:pt>
                <c:pt idx="15">
                  <c:v>91.89</c:v>
                </c:pt>
                <c:pt idx="16">
                  <c:v>173.48</c:v>
                </c:pt>
                <c:pt idx="17">
                  <c:v>146.30000000000001</c:v>
                </c:pt>
                <c:pt idx="18">
                  <c:v>294.18</c:v>
                </c:pt>
                <c:pt idx="19">
                  <c:v>235.65</c:v>
                </c:pt>
                <c:pt idx="20">
                  <c:v>139.46</c:v>
                </c:pt>
                <c:pt idx="21">
                  <c:v>95.68</c:v>
                </c:pt>
              </c:numCache>
            </c:numRef>
          </c:val>
        </c:ser>
        <c:ser>
          <c:idx val="4"/>
          <c:order val="4"/>
          <c:tx>
            <c:strRef>
              <c:f>miss!$F$3</c:f>
              <c:strCache>
                <c:ptCount val="1"/>
                <c:pt idx="0">
                  <c:v>w1 c4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solidFill>
                <a:srgbClr val="C00000"/>
              </a:solidFill>
            </a:ln>
          </c:spPr>
          <c:invertIfNegative val="0"/>
          <c:cat>
            <c:strRef>
              <c:f>miss!$A$4:$A$25</c:f>
              <c:strCache>
                <c:ptCount val="22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  <c:pt idx="8">
                  <c:v>#9</c:v>
                </c:pt>
                <c:pt idx="9">
                  <c:v>#10</c:v>
                </c:pt>
                <c:pt idx="10">
                  <c:v>#11</c:v>
                </c:pt>
                <c:pt idx="11">
                  <c:v>#12</c:v>
                </c:pt>
                <c:pt idx="12">
                  <c:v>#13</c:v>
                </c:pt>
                <c:pt idx="13">
                  <c:v>#14</c:v>
                </c:pt>
                <c:pt idx="14">
                  <c:v>#15</c:v>
                </c:pt>
                <c:pt idx="15">
                  <c:v>#16</c:v>
                </c:pt>
                <c:pt idx="16">
                  <c:v>#17</c:v>
                </c:pt>
                <c:pt idx="17">
                  <c:v>#18</c:v>
                </c:pt>
                <c:pt idx="18">
                  <c:v>#19</c:v>
                </c:pt>
                <c:pt idx="19">
                  <c:v>#20</c:v>
                </c:pt>
                <c:pt idx="20">
                  <c:v>#21</c:v>
                </c:pt>
                <c:pt idx="21">
                  <c:v>#22</c:v>
                </c:pt>
              </c:strCache>
            </c:strRef>
          </c:cat>
          <c:val>
            <c:numRef>
              <c:f>miss!$F$4:$F$25</c:f>
              <c:numCache>
                <c:formatCode>0</c:formatCode>
                <c:ptCount val="22"/>
                <c:pt idx="0">
                  <c:v>359.39</c:v>
                </c:pt>
                <c:pt idx="1">
                  <c:v>149.37</c:v>
                </c:pt>
                <c:pt idx="2">
                  <c:v>172.07</c:v>
                </c:pt>
                <c:pt idx="3">
                  <c:v>336.46</c:v>
                </c:pt>
                <c:pt idx="4">
                  <c:v>173.35</c:v>
                </c:pt>
                <c:pt idx="5">
                  <c:v>143.97999999999999</c:v>
                </c:pt>
                <c:pt idx="6">
                  <c:v>271.17</c:v>
                </c:pt>
                <c:pt idx="7">
                  <c:v>138.88</c:v>
                </c:pt>
                <c:pt idx="8">
                  <c:v>172.31</c:v>
                </c:pt>
                <c:pt idx="9">
                  <c:v>171.67</c:v>
                </c:pt>
                <c:pt idx="10">
                  <c:v>135.25</c:v>
                </c:pt>
                <c:pt idx="11">
                  <c:v>176.89</c:v>
                </c:pt>
                <c:pt idx="12">
                  <c:v>191.24</c:v>
                </c:pt>
                <c:pt idx="13">
                  <c:v>143.1</c:v>
                </c:pt>
                <c:pt idx="14">
                  <c:v>164.62</c:v>
                </c:pt>
                <c:pt idx="15">
                  <c:v>103.68</c:v>
                </c:pt>
                <c:pt idx="16">
                  <c:v>169.87</c:v>
                </c:pt>
                <c:pt idx="17">
                  <c:v>154.13</c:v>
                </c:pt>
                <c:pt idx="18">
                  <c:v>170.86</c:v>
                </c:pt>
                <c:pt idx="19">
                  <c:v>164.8</c:v>
                </c:pt>
                <c:pt idx="20">
                  <c:v>154.65</c:v>
                </c:pt>
                <c:pt idx="21">
                  <c:v>101.3</c:v>
                </c:pt>
              </c:numCache>
            </c:numRef>
          </c:val>
        </c:ser>
        <c:ser>
          <c:idx val="5"/>
          <c:order val="5"/>
          <c:tx>
            <c:strRef>
              <c:f>miss!$G$3</c:f>
              <c:strCache>
                <c:ptCount val="1"/>
                <c:pt idx="0">
                  <c:v>w4 c4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C00000"/>
              </a:solidFill>
            </a:ln>
          </c:spPr>
          <c:invertIfNegative val="0"/>
          <c:cat>
            <c:strRef>
              <c:f>miss!$A$4:$A$25</c:f>
              <c:strCache>
                <c:ptCount val="22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  <c:pt idx="8">
                  <c:v>#9</c:v>
                </c:pt>
                <c:pt idx="9">
                  <c:v>#10</c:v>
                </c:pt>
                <c:pt idx="10">
                  <c:v>#11</c:v>
                </c:pt>
                <c:pt idx="11">
                  <c:v>#12</c:v>
                </c:pt>
                <c:pt idx="12">
                  <c:v>#13</c:v>
                </c:pt>
                <c:pt idx="13">
                  <c:v>#14</c:v>
                </c:pt>
                <c:pt idx="14">
                  <c:v>#15</c:v>
                </c:pt>
                <c:pt idx="15">
                  <c:v>#16</c:v>
                </c:pt>
                <c:pt idx="16">
                  <c:v>#17</c:v>
                </c:pt>
                <c:pt idx="17">
                  <c:v>#18</c:v>
                </c:pt>
                <c:pt idx="18">
                  <c:v>#19</c:v>
                </c:pt>
                <c:pt idx="19">
                  <c:v>#20</c:v>
                </c:pt>
                <c:pt idx="20">
                  <c:v>#21</c:v>
                </c:pt>
                <c:pt idx="21">
                  <c:v>#22</c:v>
                </c:pt>
              </c:strCache>
            </c:strRef>
          </c:cat>
          <c:val>
            <c:numRef>
              <c:f>miss!$G$4:$G$25</c:f>
              <c:numCache>
                <c:formatCode>0</c:formatCode>
                <c:ptCount val="22"/>
                <c:pt idx="0">
                  <c:v>349.31</c:v>
                </c:pt>
                <c:pt idx="1">
                  <c:v>151.34</c:v>
                </c:pt>
                <c:pt idx="2">
                  <c:v>166.09</c:v>
                </c:pt>
                <c:pt idx="3">
                  <c:v>223.46</c:v>
                </c:pt>
                <c:pt idx="4">
                  <c:v>150.82</c:v>
                </c:pt>
                <c:pt idx="5">
                  <c:v>139.26</c:v>
                </c:pt>
                <c:pt idx="6">
                  <c:v>175.27</c:v>
                </c:pt>
                <c:pt idx="7">
                  <c:v>125.04</c:v>
                </c:pt>
                <c:pt idx="8">
                  <c:v>274.41000000000003</c:v>
                </c:pt>
                <c:pt idx="9">
                  <c:v>246.66</c:v>
                </c:pt>
                <c:pt idx="10">
                  <c:v>135.25</c:v>
                </c:pt>
                <c:pt idx="11">
                  <c:v>160.56</c:v>
                </c:pt>
                <c:pt idx="12">
                  <c:v>117.98</c:v>
                </c:pt>
                <c:pt idx="13">
                  <c:v>135.38</c:v>
                </c:pt>
                <c:pt idx="14">
                  <c:v>217.93</c:v>
                </c:pt>
                <c:pt idx="15">
                  <c:v>81.02</c:v>
                </c:pt>
                <c:pt idx="16">
                  <c:v>169.87</c:v>
                </c:pt>
                <c:pt idx="17">
                  <c:v>141.1</c:v>
                </c:pt>
                <c:pt idx="18">
                  <c:v>336.07</c:v>
                </c:pt>
                <c:pt idx="19">
                  <c:v>151.47999999999999</c:v>
                </c:pt>
                <c:pt idx="20">
                  <c:v>135.78</c:v>
                </c:pt>
                <c:pt idx="21">
                  <c:v>84.32</c:v>
                </c:pt>
              </c:numCache>
            </c:numRef>
          </c:val>
        </c:ser>
        <c:ser>
          <c:idx val="6"/>
          <c:order val="6"/>
          <c:tx>
            <c:strRef>
              <c:f>miss!$H$3</c:f>
              <c:strCache>
                <c:ptCount val="1"/>
                <c:pt idx="0">
                  <c:v>w16 c4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C00000"/>
              </a:solidFill>
            </a:ln>
          </c:spPr>
          <c:invertIfNegative val="0"/>
          <c:cat>
            <c:strRef>
              <c:f>miss!$A$4:$A$25</c:f>
              <c:strCache>
                <c:ptCount val="22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  <c:pt idx="8">
                  <c:v>#9</c:v>
                </c:pt>
                <c:pt idx="9">
                  <c:v>#10</c:v>
                </c:pt>
                <c:pt idx="10">
                  <c:v>#11</c:v>
                </c:pt>
                <c:pt idx="11">
                  <c:v>#12</c:v>
                </c:pt>
                <c:pt idx="12">
                  <c:v>#13</c:v>
                </c:pt>
                <c:pt idx="13">
                  <c:v>#14</c:v>
                </c:pt>
                <c:pt idx="14">
                  <c:v>#15</c:v>
                </c:pt>
                <c:pt idx="15">
                  <c:v>#16</c:v>
                </c:pt>
                <c:pt idx="16">
                  <c:v>#17</c:v>
                </c:pt>
                <c:pt idx="17">
                  <c:v>#18</c:v>
                </c:pt>
                <c:pt idx="18">
                  <c:v>#19</c:v>
                </c:pt>
                <c:pt idx="19">
                  <c:v>#20</c:v>
                </c:pt>
                <c:pt idx="20">
                  <c:v>#21</c:v>
                </c:pt>
                <c:pt idx="21">
                  <c:v>#22</c:v>
                </c:pt>
              </c:strCache>
            </c:strRef>
          </c:cat>
          <c:val>
            <c:numRef>
              <c:f>miss!$H$4:$H$25</c:f>
              <c:numCache>
                <c:formatCode>0</c:formatCode>
                <c:ptCount val="22"/>
                <c:pt idx="0">
                  <c:v>298.31</c:v>
                </c:pt>
                <c:pt idx="1">
                  <c:v>316.70999999999998</c:v>
                </c:pt>
                <c:pt idx="2">
                  <c:v>158</c:v>
                </c:pt>
                <c:pt idx="3">
                  <c:v>165.47</c:v>
                </c:pt>
                <c:pt idx="4">
                  <c:v>173.48</c:v>
                </c:pt>
                <c:pt idx="5">
                  <c:v>142.15</c:v>
                </c:pt>
                <c:pt idx="6">
                  <c:v>134.65</c:v>
                </c:pt>
                <c:pt idx="7">
                  <c:v>168.1</c:v>
                </c:pt>
                <c:pt idx="8">
                  <c:v>228.93</c:v>
                </c:pt>
                <c:pt idx="9">
                  <c:v>318.67</c:v>
                </c:pt>
                <c:pt idx="10">
                  <c:v>133.58000000000001</c:v>
                </c:pt>
                <c:pt idx="11">
                  <c:v>157.97999999999999</c:v>
                </c:pt>
                <c:pt idx="12">
                  <c:v>106.05</c:v>
                </c:pt>
                <c:pt idx="13">
                  <c:v>132.81</c:v>
                </c:pt>
                <c:pt idx="14">
                  <c:v>252.43</c:v>
                </c:pt>
                <c:pt idx="15">
                  <c:v>113.79</c:v>
                </c:pt>
                <c:pt idx="16">
                  <c:v>169.92</c:v>
                </c:pt>
                <c:pt idx="17">
                  <c:v>146.11000000000001</c:v>
                </c:pt>
                <c:pt idx="18">
                  <c:v>474.01</c:v>
                </c:pt>
                <c:pt idx="19">
                  <c:v>359.03</c:v>
                </c:pt>
                <c:pt idx="20">
                  <c:v>133.65</c:v>
                </c:pt>
                <c:pt idx="21">
                  <c:v>112.55</c:v>
                </c:pt>
              </c:numCache>
            </c:numRef>
          </c:val>
        </c:ser>
        <c:ser>
          <c:idx val="7"/>
          <c:order val="7"/>
          <c:tx>
            <c:strRef>
              <c:f>miss!$I$3</c:f>
              <c:strCache>
                <c:ptCount val="1"/>
                <c:pt idx="0">
                  <c:v>w64 c4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rgbClr val="C00000"/>
              </a:solidFill>
            </a:ln>
          </c:spPr>
          <c:invertIfNegative val="0"/>
          <c:cat>
            <c:strRef>
              <c:f>miss!$A$4:$A$25</c:f>
              <c:strCache>
                <c:ptCount val="22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  <c:pt idx="8">
                  <c:v>#9</c:v>
                </c:pt>
                <c:pt idx="9">
                  <c:v>#10</c:v>
                </c:pt>
                <c:pt idx="10">
                  <c:v>#11</c:v>
                </c:pt>
                <c:pt idx="11">
                  <c:v>#12</c:v>
                </c:pt>
                <c:pt idx="12">
                  <c:v>#13</c:v>
                </c:pt>
                <c:pt idx="13">
                  <c:v>#14</c:v>
                </c:pt>
                <c:pt idx="14">
                  <c:v>#15</c:v>
                </c:pt>
                <c:pt idx="15">
                  <c:v>#16</c:v>
                </c:pt>
                <c:pt idx="16">
                  <c:v>#17</c:v>
                </c:pt>
                <c:pt idx="17">
                  <c:v>#18</c:v>
                </c:pt>
                <c:pt idx="18">
                  <c:v>#19</c:v>
                </c:pt>
                <c:pt idx="19">
                  <c:v>#20</c:v>
                </c:pt>
                <c:pt idx="20">
                  <c:v>#21</c:v>
                </c:pt>
                <c:pt idx="21">
                  <c:v>#22</c:v>
                </c:pt>
              </c:strCache>
            </c:strRef>
          </c:cat>
          <c:val>
            <c:numRef>
              <c:f>miss!$I$4:$I$25</c:f>
              <c:numCache>
                <c:formatCode>0</c:formatCode>
                <c:ptCount val="22"/>
                <c:pt idx="0">
                  <c:v>419.75</c:v>
                </c:pt>
                <c:pt idx="1">
                  <c:v>421.78</c:v>
                </c:pt>
                <c:pt idx="2">
                  <c:v>408.43</c:v>
                </c:pt>
                <c:pt idx="3">
                  <c:v>407.34</c:v>
                </c:pt>
                <c:pt idx="4">
                  <c:v>375.63</c:v>
                </c:pt>
                <c:pt idx="5">
                  <c:v>139.53</c:v>
                </c:pt>
                <c:pt idx="6">
                  <c:v>122.81</c:v>
                </c:pt>
                <c:pt idx="7">
                  <c:v>150.87</c:v>
                </c:pt>
                <c:pt idx="8">
                  <c:v>247.08</c:v>
                </c:pt>
                <c:pt idx="9">
                  <c:v>352.84</c:v>
                </c:pt>
                <c:pt idx="10">
                  <c:v>133.58000000000001</c:v>
                </c:pt>
                <c:pt idx="11">
                  <c:v>362.17</c:v>
                </c:pt>
                <c:pt idx="12">
                  <c:v>407.77</c:v>
                </c:pt>
                <c:pt idx="13">
                  <c:v>131.15</c:v>
                </c:pt>
                <c:pt idx="14">
                  <c:v>205.9</c:v>
                </c:pt>
                <c:pt idx="15">
                  <c:v>113.79</c:v>
                </c:pt>
                <c:pt idx="16">
                  <c:v>169.92</c:v>
                </c:pt>
                <c:pt idx="17">
                  <c:v>137.75</c:v>
                </c:pt>
                <c:pt idx="18">
                  <c:v>447.95</c:v>
                </c:pt>
                <c:pt idx="19">
                  <c:v>353.16</c:v>
                </c:pt>
                <c:pt idx="20">
                  <c:v>131.56</c:v>
                </c:pt>
                <c:pt idx="21">
                  <c:v>112.55</c:v>
                </c:pt>
              </c:numCache>
            </c:numRef>
          </c:val>
        </c:ser>
        <c:ser>
          <c:idx val="8"/>
          <c:order val="8"/>
          <c:tx>
            <c:strRef>
              <c:f>miss!$J$3</c:f>
              <c:strCache>
                <c:ptCount val="1"/>
                <c:pt idx="0">
                  <c:v>w1 c16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tx2"/>
              </a:solidFill>
            </a:ln>
          </c:spPr>
          <c:invertIfNegative val="0"/>
          <c:cat>
            <c:strRef>
              <c:f>miss!$A$4:$A$25</c:f>
              <c:strCache>
                <c:ptCount val="22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  <c:pt idx="8">
                  <c:v>#9</c:v>
                </c:pt>
                <c:pt idx="9">
                  <c:v>#10</c:v>
                </c:pt>
                <c:pt idx="10">
                  <c:v>#11</c:v>
                </c:pt>
                <c:pt idx="11">
                  <c:v>#12</c:v>
                </c:pt>
                <c:pt idx="12">
                  <c:v>#13</c:v>
                </c:pt>
                <c:pt idx="13">
                  <c:v>#14</c:v>
                </c:pt>
                <c:pt idx="14">
                  <c:v>#15</c:v>
                </c:pt>
                <c:pt idx="15">
                  <c:v>#16</c:v>
                </c:pt>
                <c:pt idx="16">
                  <c:v>#17</c:v>
                </c:pt>
                <c:pt idx="17">
                  <c:v>#18</c:v>
                </c:pt>
                <c:pt idx="18">
                  <c:v>#19</c:v>
                </c:pt>
                <c:pt idx="19">
                  <c:v>#20</c:v>
                </c:pt>
                <c:pt idx="20">
                  <c:v>#21</c:v>
                </c:pt>
                <c:pt idx="21">
                  <c:v>#22</c:v>
                </c:pt>
              </c:strCache>
            </c:strRef>
          </c:cat>
          <c:val>
            <c:numRef>
              <c:f>miss!$J$4:$J$25</c:f>
              <c:numCache>
                <c:formatCode>0</c:formatCode>
                <c:ptCount val="22"/>
                <c:pt idx="0">
                  <c:v>252.17</c:v>
                </c:pt>
                <c:pt idx="1">
                  <c:v>170.46</c:v>
                </c:pt>
                <c:pt idx="2">
                  <c:v>299.04000000000002</c:v>
                </c:pt>
                <c:pt idx="3">
                  <c:v>140.31</c:v>
                </c:pt>
                <c:pt idx="4">
                  <c:v>161.05000000000001</c:v>
                </c:pt>
                <c:pt idx="5">
                  <c:v>136.22</c:v>
                </c:pt>
                <c:pt idx="6">
                  <c:v>489.52</c:v>
                </c:pt>
                <c:pt idx="7">
                  <c:v>265.35000000000002</c:v>
                </c:pt>
                <c:pt idx="8">
                  <c:v>196.23</c:v>
                </c:pt>
                <c:pt idx="9">
                  <c:v>463.57</c:v>
                </c:pt>
                <c:pt idx="10">
                  <c:v>175.57</c:v>
                </c:pt>
                <c:pt idx="11">
                  <c:v>338.61</c:v>
                </c:pt>
                <c:pt idx="12">
                  <c:v>93.51</c:v>
                </c:pt>
                <c:pt idx="13">
                  <c:v>141.19</c:v>
                </c:pt>
                <c:pt idx="14">
                  <c:v>137.4</c:v>
                </c:pt>
                <c:pt idx="15">
                  <c:v>94.07</c:v>
                </c:pt>
                <c:pt idx="16">
                  <c:v>163.49</c:v>
                </c:pt>
                <c:pt idx="17">
                  <c:v>135.19999999999999</c:v>
                </c:pt>
                <c:pt idx="18">
                  <c:v>471.43</c:v>
                </c:pt>
                <c:pt idx="19">
                  <c:v>457.58</c:v>
                </c:pt>
                <c:pt idx="20">
                  <c:v>141.76</c:v>
                </c:pt>
                <c:pt idx="21">
                  <c:v>96.5</c:v>
                </c:pt>
              </c:numCache>
            </c:numRef>
          </c:val>
        </c:ser>
        <c:ser>
          <c:idx val="9"/>
          <c:order val="9"/>
          <c:tx>
            <c:strRef>
              <c:f>miss!$K$3</c:f>
              <c:strCache>
                <c:ptCount val="1"/>
                <c:pt idx="0">
                  <c:v>w4 c16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2"/>
              </a:solidFill>
            </a:ln>
          </c:spPr>
          <c:invertIfNegative val="0"/>
          <c:cat>
            <c:strRef>
              <c:f>miss!$A$4:$A$25</c:f>
              <c:strCache>
                <c:ptCount val="22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  <c:pt idx="8">
                  <c:v>#9</c:v>
                </c:pt>
                <c:pt idx="9">
                  <c:v>#10</c:v>
                </c:pt>
                <c:pt idx="10">
                  <c:v>#11</c:v>
                </c:pt>
                <c:pt idx="11">
                  <c:v>#12</c:v>
                </c:pt>
                <c:pt idx="12">
                  <c:v>#13</c:v>
                </c:pt>
                <c:pt idx="13">
                  <c:v>#14</c:v>
                </c:pt>
                <c:pt idx="14">
                  <c:v>#15</c:v>
                </c:pt>
                <c:pt idx="15">
                  <c:v>#16</c:v>
                </c:pt>
                <c:pt idx="16">
                  <c:v>#17</c:v>
                </c:pt>
                <c:pt idx="17">
                  <c:v>#18</c:v>
                </c:pt>
                <c:pt idx="18">
                  <c:v>#19</c:v>
                </c:pt>
                <c:pt idx="19">
                  <c:v>#20</c:v>
                </c:pt>
                <c:pt idx="20">
                  <c:v>#21</c:v>
                </c:pt>
                <c:pt idx="21">
                  <c:v>#22</c:v>
                </c:pt>
              </c:strCache>
            </c:strRef>
          </c:cat>
          <c:val>
            <c:numRef>
              <c:f>miss!$K$4:$K$25</c:f>
              <c:numCache>
                <c:formatCode>0</c:formatCode>
                <c:ptCount val="22"/>
                <c:pt idx="0">
                  <c:v>255.81</c:v>
                </c:pt>
                <c:pt idx="1">
                  <c:v>228.82</c:v>
                </c:pt>
                <c:pt idx="2">
                  <c:v>235.74</c:v>
                </c:pt>
                <c:pt idx="3">
                  <c:v>242.29</c:v>
                </c:pt>
                <c:pt idx="4">
                  <c:v>303.39</c:v>
                </c:pt>
                <c:pt idx="5">
                  <c:v>140.69</c:v>
                </c:pt>
                <c:pt idx="6">
                  <c:v>264.14</c:v>
                </c:pt>
                <c:pt idx="7">
                  <c:v>570.53</c:v>
                </c:pt>
                <c:pt idx="8">
                  <c:v>519.11</c:v>
                </c:pt>
                <c:pt idx="9">
                  <c:v>1037.3699999999999</c:v>
                </c:pt>
                <c:pt idx="10">
                  <c:v>175.57</c:v>
                </c:pt>
                <c:pt idx="11">
                  <c:v>135.86000000000001</c:v>
                </c:pt>
                <c:pt idx="12">
                  <c:v>89.43</c:v>
                </c:pt>
                <c:pt idx="13">
                  <c:v>155.09</c:v>
                </c:pt>
                <c:pt idx="14">
                  <c:v>263.64</c:v>
                </c:pt>
                <c:pt idx="15">
                  <c:v>333.01</c:v>
                </c:pt>
                <c:pt idx="16">
                  <c:v>163.49</c:v>
                </c:pt>
                <c:pt idx="17">
                  <c:v>137.9</c:v>
                </c:pt>
                <c:pt idx="18">
                  <c:v>1683.21</c:v>
                </c:pt>
                <c:pt idx="19">
                  <c:v>1083.6400000000001</c:v>
                </c:pt>
                <c:pt idx="20">
                  <c:v>148.85</c:v>
                </c:pt>
                <c:pt idx="21">
                  <c:v>310.14999999999998</c:v>
                </c:pt>
              </c:numCache>
            </c:numRef>
          </c:val>
        </c:ser>
        <c:ser>
          <c:idx val="10"/>
          <c:order val="10"/>
          <c:tx>
            <c:strRef>
              <c:f>miss!$L$3</c:f>
              <c:strCache>
                <c:ptCount val="1"/>
                <c:pt idx="0">
                  <c:v>w16 c16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tx2"/>
              </a:solidFill>
            </a:ln>
          </c:spPr>
          <c:invertIfNegative val="0"/>
          <c:cat>
            <c:strRef>
              <c:f>miss!$A$4:$A$25</c:f>
              <c:strCache>
                <c:ptCount val="22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  <c:pt idx="8">
                  <c:v>#9</c:v>
                </c:pt>
                <c:pt idx="9">
                  <c:v>#10</c:v>
                </c:pt>
                <c:pt idx="10">
                  <c:v>#11</c:v>
                </c:pt>
                <c:pt idx="11">
                  <c:v>#12</c:v>
                </c:pt>
                <c:pt idx="12">
                  <c:v>#13</c:v>
                </c:pt>
                <c:pt idx="13">
                  <c:v>#14</c:v>
                </c:pt>
                <c:pt idx="14">
                  <c:v>#15</c:v>
                </c:pt>
                <c:pt idx="15">
                  <c:v>#16</c:v>
                </c:pt>
                <c:pt idx="16">
                  <c:v>#17</c:v>
                </c:pt>
                <c:pt idx="17">
                  <c:v>#18</c:v>
                </c:pt>
                <c:pt idx="18">
                  <c:v>#19</c:v>
                </c:pt>
                <c:pt idx="19">
                  <c:v>#20</c:v>
                </c:pt>
                <c:pt idx="20">
                  <c:v>#21</c:v>
                </c:pt>
                <c:pt idx="21">
                  <c:v>#22</c:v>
                </c:pt>
              </c:strCache>
            </c:strRef>
          </c:cat>
          <c:val>
            <c:numRef>
              <c:f>miss!$L$4:$L$25</c:f>
              <c:numCache>
                <c:formatCode>0</c:formatCode>
                <c:ptCount val="22"/>
                <c:pt idx="0">
                  <c:v>215.5</c:v>
                </c:pt>
                <c:pt idx="1">
                  <c:v>209.44</c:v>
                </c:pt>
                <c:pt idx="2">
                  <c:v>135.97</c:v>
                </c:pt>
                <c:pt idx="3">
                  <c:v>212.12</c:v>
                </c:pt>
                <c:pt idx="4">
                  <c:v>211.19</c:v>
                </c:pt>
                <c:pt idx="5">
                  <c:v>133.46</c:v>
                </c:pt>
                <c:pt idx="6">
                  <c:v>170.2</c:v>
                </c:pt>
                <c:pt idx="7">
                  <c:v>311.56</c:v>
                </c:pt>
                <c:pt idx="8">
                  <c:v>346.52</c:v>
                </c:pt>
                <c:pt idx="9">
                  <c:v>913.11</c:v>
                </c:pt>
                <c:pt idx="10">
                  <c:v>93.96</c:v>
                </c:pt>
                <c:pt idx="11">
                  <c:v>137.26</c:v>
                </c:pt>
                <c:pt idx="12">
                  <c:v>113.68</c:v>
                </c:pt>
                <c:pt idx="13">
                  <c:v>144.01</c:v>
                </c:pt>
                <c:pt idx="14">
                  <c:v>328.06</c:v>
                </c:pt>
                <c:pt idx="15">
                  <c:v>152.31</c:v>
                </c:pt>
                <c:pt idx="16">
                  <c:v>159.77000000000001</c:v>
                </c:pt>
                <c:pt idx="17">
                  <c:v>322.24</c:v>
                </c:pt>
                <c:pt idx="18">
                  <c:v>1414.71</c:v>
                </c:pt>
                <c:pt idx="19">
                  <c:v>677.36</c:v>
                </c:pt>
                <c:pt idx="20">
                  <c:v>137.51</c:v>
                </c:pt>
                <c:pt idx="21">
                  <c:v>149.38999999999999</c:v>
                </c:pt>
              </c:numCache>
            </c:numRef>
          </c:val>
        </c:ser>
        <c:ser>
          <c:idx val="11"/>
          <c:order val="11"/>
          <c:tx>
            <c:strRef>
              <c:f>miss!$M$3</c:f>
              <c:strCache>
                <c:ptCount val="1"/>
                <c:pt idx="0">
                  <c:v>w64 c16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tx2"/>
              </a:solidFill>
            </a:ln>
          </c:spPr>
          <c:invertIfNegative val="0"/>
          <c:cat>
            <c:strRef>
              <c:f>miss!$A$4:$A$25</c:f>
              <c:strCache>
                <c:ptCount val="22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  <c:pt idx="8">
                  <c:v>#9</c:v>
                </c:pt>
                <c:pt idx="9">
                  <c:v>#10</c:v>
                </c:pt>
                <c:pt idx="10">
                  <c:v>#11</c:v>
                </c:pt>
                <c:pt idx="11">
                  <c:v>#12</c:v>
                </c:pt>
                <c:pt idx="12">
                  <c:v>#13</c:v>
                </c:pt>
                <c:pt idx="13">
                  <c:v>#14</c:v>
                </c:pt>
                <c:pt idx="14">
                  <c:v>#15</c:v>
                </c:pt>
                <c:pt idx="15">
                  <c:v>#16</c:v>
                </c:pt>
                <c:pt idx="16">
                  <c:v>#17</c:v>
                </c:pt>
                <c:pt idx="17">
                  <c:v>#18</c:v>
                </c:pt>
                <c:pt idx="18">
                  <c:v>#19</c:v>
                </c:pt>
                <c:pt idx="19">
                  <c:v>#20</c:v>
                </c:pt>
                <c:pt idx="20">
                  <c:v>#21</c:v>
                </c:pt>
                <c:pt idx="21">
                  <c:v>#22</c:v>
                </c:pt>
              </c:strCache>
            </c:strRef>
          </c:cat>
          <c:val>
            <c:numRef>
              <c:f>miss!$M$4:$M$25</c:f>
              <c:numCache>
                <c:formatCode>0</c:formatCode>
                <c:ptCount val="22"/>
                <c:pt idx="0">
                  <c:v>420.3</c:v>
                </c:pt>
                <c:pt idx="1">
                  <c:v>421.36</c:v>
                </c:pt>
                <c:pt idx="2">
                  <c:v>408.82</c:v>
                </c:pt>
                <c:pt idx="3">
                  <c:v>407.02</c:v>
                </c:pt>
                <c:pt idx="4">
                  <c:v>375.45</c:v>
                </c:pt>
                <c:pt idx="5">
                  <c:v>136.19</c:v>
                </c:pt>
                <c:pt idx="6">
                  <c:v>153.41999999999999</c:v>
                </c:pt>
                <c:pt idx="7">
                  <c:v>300.02</c:v>
                </c:pt>
                <c:pt idx="8">
                  <c:v>273.8</c:v>
                </c:pt>
                <c:pt idx="9">
                  <c:v>709.33</c:v>
                </c:pt>
                <c:pt idx="10">
                  <c:v>93.96</c:v>
                </c:pt>
                <c:pt idx="11">
                  <c:v>140.41</c:v>
                </c:pt>
                <c:pt idx="12">
                  <c:v>407.7</c:v>
                </c:pt>
                <c:pt idx="13">
                  <c:v>130.75</c:v>
                </c:pt>
                <c:pt idx="14">
                  <c:v>230.28</c:v>
                </c:pt>
                <c:pt idx="15">
                  <c:v>152.31</c:v>
                </c:pt>
                <c:pt idx="16">
                  <c:v>159.77000000000001</c:v>
                </c:pt>
                <c:pt idx="17">
                  <c:v>140.97</c:v>
                </c:pt>
                <c:pt idx="18">
                  <c:v>1114.5</c:v>
                </c:pt>
                <c:pt idx="19">
                  <c:v>711.59</c:v>
                </c:pt>
                <c:pt idx="20">
                  <c:v>131.22</c:v>
                </c:pt>
                <c:pt idx="21">
                  <c:v>149.38999999999999</c:v>
                </c:pt>
              </c:numCache>
            </c:numRef>
          </c:val>
        </c:ser>
        <c:ser>
          <c:idx val="12"/>
          <c:order val="12"/>
          <c:tx>
            <c:strRef>
              <c:f>miss!$N$3</c:f>
              <c:strCache>
                <c:ptCount val="1"/>
                <c:pt idx="0">
                  <c:v>w1 c64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miss!$A$4:$A$25</c:f>
              <c:strCache>
                <c:ptCount val="22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  <c:pt idx="8">
                  <c:v>#9</c:v>
                </c:pt>
                <c:pt idx="9">
                  <c:v>#10</c:v>
                </c:pt>
                <c:pt idx="10">
                  <c:v>#11</c:v>
                </c:pt>
                <c:pt idx="11">
                  <c:v>#12</c:v>
                </c:pt>
                <c:pt idx="12">
                  <c:v>#13</c:v>
                </c:pt>
                <c:pt idx="13">
                  <c:v>#14</c:v>
                </c:pt>
                <c:pt idx="14">
                  <c:v>#15</c:v>
                </c:pt>
                <c:pt idx="15">
                  <c:v>#16</c:v>
                </c:pt>
                <c:pt idx="16">
                  <c:v>#17</c:v>
                </c:pt>
                <c:pt idx="17">
                  <c:v>#18</c:v>
                </c:pt>
                <c:pt idx="18">
                  <c:v>#19</c:v>
                </c:pt>
                <c:pt idx="19">
                  <c:v>#20</c:v>
                </c:pt>
                <c:pt idx="20">
                  <c:v>#21</c:v>
                </c:pt>
                <c:pt idx="21">
                  <c:v>#22</c:v>
                </c:pt>
              </c:strCache>
            </c:strRef>
          </c:cat>
          <c:val>
            <c:numRef>
              <c:f>miss!$N$4:$N$25</c:f>
              <c:numCache>
                <c:formatCode>0</c:formatCode>
                <c:ptCount val="22"/>
                <c:pt idx="0">
                  <c:v>347.45</c:v>
                </c:pt>
                <c:pt idx="1">
                  <c:v>370.01</c:v>
                </c:pt>
                <c:pt idx="2">
                  <c:v>324.88</c:v>
                </c:pt>
                <c:pt idx="3">
                  <c:v>290.01</c:v>
                </c:pt>
                <c:pt idx="4">
                  <c:v>413.47</c:v>
                </c:pt>
                <c:pt idx="5">
                  <c:v>127.3</c:v>
                </c:pt>
                <c:pt idx="6">
                  <c:v>243.35</c:v>
                </c:pt>
                <c:pt idx="7">
                  <c:v>948.74</c:v>
                </c:pt>
                <c:pt idx="8">
                  <c:v>946.54</c:v>
                </c:pt>
                <c:pt idx="9">
                  <c:v>1956.76</c:v>
                </c:pt>
                <c:pt idx="10">
                  <c:v>213.99</c:v>
                </c:pt>
                <c:pt idx="11">
                  <c:v>139.86000000000001</c:v>
                </c:pt>
                <c:pt idx="12">
                  <c:v>135.26</c:v>
                </c:pt>
                <c:pt idx="13">
                  <c:v>396.22</c:v>
                </c:pt>
                <c:pt idx="14">
                  <c:v>398.53</c:v>
                </c:pt>
                <c:pt idx="15">
                  <c:v>416.01</c:v>
                </c:pt>
                <c:pt idx="16">
                  <c:v>154.44999999999999</c:v>
                </c:pt>
                <c:pt idx="17">
                  <c:v>140.47999999999999</c:v>
                </c:pt>
                <c:pt idx="18">
                  <c:v>1759.01</c:v>
                </c:pt>
                <c:pt idx="19">
                  <c:v>1926.16</c:v>
                </c:pt>
                <c:pt idx="20">
                  <c:v>404.37</c:v>
                </c:pt>
                <c:pt idx="21">
                  <c:v>405.1</c:v>
                </c:pt>
              </c:numCache>
            </c:numRef>
          </c:val>
        </c:ser>
        <c:ser>
          <c:idx val="13"/>
          <c:order val="13"/>
          <c:tx>
            <c:strRef>
              <c:f>miss!$O$3</c:f>
              <c:strCache>
                <c:ptCount val="1"/>
                <c:pt idx="0">
                  <c:v>w4 c64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miss!$A$4:$A$25</c:f>
              <c:strCache>
                <c:ptCount val="22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  <c:pt idx="8">
                  <c:v>#9</c:v>
                </c:pt>
                <c:pt idx="9">
                  <c:v>#10</c:v>
                </c:pt>
                <c:pt idx="10">
                  <c:v>#11</c:v>
                </c:pt>
                <c:pt idx="11">
                  <c:v>#12</c:v>
                </c:pt>
                <c:pt idx="12">
                  <c:v>#13</c:v>
                </c:pt>
                <c:pt idx="13">
                  <c:v>#14</c:v>
                </c:pt>
                <c:pt idx="14">
                  <c:v>#15</c:v>
                </c:pt>
                <c:pt idx="15">
                  <c:v>#16</c:v>
                </c:pt>
                <c:pt idx="16">
                  <c:v>#17</c:v>
                </c:pt>
                <c:pt idx="17">
                  <c:v>#18</c:v>
                </c:pt>
                <c:pt idx="18">
                  <c:v>#19</c:v>
                </c:pt>
                <c:pt idx="19">
                  <c:v>#20</c:v>
                </c:pt>
                <c:pt idx="20">
                  <c:v>#21</c:v>
                </c:pt>
                <c:pt idx="21">
                  <c:v>#22</c:v>
                </c:pt>
              </c:strCache>
            </c:strRef>
          </c:cat>
          <c:val>
            <c:numRef>
              <c:f>miss!$O$4:$O$25</c:f>
              <c:numCache>
                <c:formatCode>0</c:formatCode>
                <c:ptCount val="22"/>
                <c:pt idx="0">
                  <c:v>236.48</c:v>
                </c:pt>
                <c:pt idx="1">
                  <c:v>261.66000000000003</c:v>
                </c:pt>
                <c:pt idx="2">
                  <c:v>243.14</c:v>
                </c:pt>
                <c:pt idx="3">
                  <c:v>233.1</c:v>
                </c:pt>
                <c:pt idx="4">
                  <c:v>488.86</c:v>
                </c:pt>
                <c:pt idx="5">
                  <c:v>128.29</c:v>
                </c:pt>
                <c:pt idx="6">
                  <c:v>189.12</c:v>
                </c:pt>
                <c:pt idx="7">
                  <c:v>299.37</c:v>
                </c:pt>
                <c:pt idx="8">
                  <c:v>845.6</c:v>
                </c:pt>
                <c:pt idx="9">
                  <c:v>286.87</c:v>
                </c:pt>
                <c:pt idx="10">
                  <c:v>213.99</c:v>
                </c:pt>
                <c:pt idx="11">
                  <c:v>131.72999999999999</c:v>
                </c:pt>
                <c:pt idx="12">
                  <c:v>242.44</c:v>
                </c:pt>
                <c:pt idx="13">
                  <c:v>278.77</c:v>
                </c:pt>
                <c:pt idx="14">
                  <c:v>309.16000000000003</c:v>
                </c:pt>
                <c:pt idx="15">
                  <c:v>125.76</c:v>
                </c:pt>
                <c:pt idx="16">
                  <c:v>154.44999999999999</c:v>
                </c:pt>
                <c:pt idx="17">
                  <c:v>298.89999999999998</c:v>
                </c:pt>
                <c:pt idx="18">
                  <c:v>330.44</c:v>
                </c:pt>
                <c:pt idx="19">
                  <c:v>304.88</c:v>
                </c:pt>
                <c:pt idx="20">
                  <c:v>286.89</c:v>
                </c:pt>
                <c:pt idx="21">
                  <c:v>125.19</c:v>
                </c:pt>
              </c:numCache>
            </c:numRef>
          </c:val>
        </c:ser>
        <c:ser>
          <c:idx val="14"/>
          <c:order val="14"/>
          <c:tx>
            <c:strRef>
              <c:f>miss!$P$3</c:f>
              <c:strCache>
                <c:ptCount val="1"/>
                <c:pt idx="0">
                  <c:v>w16 c64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miss!$A$4:$A$25</c:f>
              <c:strCache>
                <c:ptCount val="22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  <c:pt idx="8">
                  <c:v>#9</c:v>
                </c:pt>
                <c:pt idx="9">
                  <c:v>#10</c:v>
                </c:pt>
                <c:pt idx="10">
                  <c:v>#11</c:v>
                </c:pt>
                <c:pt idx="11">
                  <c:v>#12</c:v>
                </c:pt>
                <c:pt idx="12">
                  <c:v>#13</c:v>
                </c:pt>
                <c:pt idx="13">
                  <c:v>#14</c:v>
                </c:pt>
                <c:pt idx="14">
                  <c:v>#15</c:v>
                </c:pt>
                <c:pt idx="15">
                  <c:v>#16</c:v>
                </c:pt>
                <c:pt idx="16">
                  <c:v>#17</c:v>
                </c:pt>
                <c:pt idx="17">
                  <c:v>#18</c:v>
                </c:pt>
                <c:pt idx="18">
                  <c:v>#19</c:v>
                </c:pt>
                <c:pt idx="19">
                  <c:v>#20</c:v>
                </c:pt>
                <c:pt idx="20">
                  <c:v>#21</c:v>
                </c:pt>
                <c:pt idx="21">
                  <c:v>#22</c:v>
                </c:pt>
              </c:strCache>
            </c:strRef>
          </c:cat>
          <c:val>
            <c:numRef>
              <c:f>miss!$P$4:$P$25</c:f>
              <c:numCache>
                <c:formatCode>0</c:formatCode>
                <c:ptCount val="22"/>
                <c:pt idx="0">
                  <c:v>169.81</c:v>
                </c:pt>
                <c:pt idx="1">
                  <c:v>170.75</c:v>
                </c:pt>
                <c:pt idx="2">
                  <c:v>163.96</c:v>
                </c:pt>
                <c:pt idx="3">
                  <c:v>178.46</c:v>
                </c:pt>
                <c:pt idx="4">
                  <c:v>183.35</c:v>
                </c:pt>
                <c:pt idx="5">
                  <c:v>129.63</c:v>
                </c:pt>
                <c:pt idx="6">
                  <c:v>157.52000000000001</c:v>
                </c:pt>
                <c:pt idx="7">
                  <c:v>287.2</c:v>
                </c:pt>
                <c:pt idx="8">
                  <c:v>235.49</c:v>
                </c:pt>
                <c:pt idx="9">
                  <c:v>595.48</c:v>
                </c:pt>
                <c:pt idx="10">
                  <c:v>211.64</c:v>
                </c:pt>
                <c:pt idx="11">
                  <c:v>128.59</c:v>
                </c:pt>
                <c:pt idx="12">
                  <c:v>157.91999999999999</c:v>
                </c:pt>
                <c:pt idx="13">
                  <c:v>205.21</c:v>
                </c:pt>
                <c:pt idx="14">
                  <c:v>262.20999999999998</c:v>
                </c:pt>
                <c:pt idx="15">
                  <c:v>135.19999999999999</c:v>
                </c:pt>
                <c:pt idx="16">
                  <c:v>156.29</c:v>
                </c:pt>
                <c:pt idx="17">
                  <c:v>129.18</c:v>
                </c:pt>
                <c:pt idx="18">
                  <c:v>218.52</c:v>
                </c:pt>
                <c:pt idx="19">
                  <c:v>399.94</c:v>
                </c:pt>
                <c:pt idx="20">
                  <c:v>209.81</c:v>
                </c:pt>
                <c:pt idx="21">
                  <c:v>131.87</c:v>
                </c:pt>
              </c:numCache>
            </c:numRef>
          </c:val>
        </c:ser>
        <c:ser>
          <c:idx val="15"/>
          <c:order val="15"/>
          <c:tx>
            <c:strRef>
              <c:f>miss!$Q$3</c:f>
              <c:strCache>
                <c:ptCount val="1"/>
                <c:pt idx="0">
                  <c:v>w64 c64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miss!$A$4:$A$25</c:f>
              <c:strCache>
                <c:ptCount val="22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  <c:pt idx="8">
                  <c:v>#9</c:v>
                </c:pt>
                <c:pt idx="9">
                  <c:v>#10</c:v>
                </c:pt>
                <c:pt idx="10">
                  <c:v>#11</c:v>
                </c:pt>
                <c:pt idx="11">
                  <c:v>#12</c:v>
                </c:pt>
                <c:pt idx="12">
                  <c:v>#13</c:v>
                </c:pt>
                <c:pt idx="13">
                  <c:v>#14</c:v>
                </c:pt>
                <c:pt idx="14">
                  <c:v>#15</c:v>
                </c:pt>
                <c:pt idx="15">
                  <c:v>#16</c:v>
                </c:pt>
                <c:pt idx="16">
                  <c:v>#17</c:v>
                </c:pt>
                <c:pt idx="17">
                  <c:v>#18</c:v>
                </c:pt>
                <c:pt idx="18">
                  <c:v>#19</c:v>
                </c:pt>
                <c:pt idx="19">
                  <c:v>#20</c:v>
                </c:pt>
                <c:pt idx="20">
                  <c:v>#21</c:v>
                </c:pt>
                <c:pt idx="21">
                  <c:v>#22</c:v>
                </c:pt>
              </c:strCache>
            </c:strRef>
          </c:cat>
          <c:val>
            <c:numRef>
              <c:f>miss!$Q$4:$Q$25</c:f>
              <c:numCache>
                <c:formatCode>0</c:formatCode>
                <c:ptCount val="22"/>
                <c:pt idx="0">
                  <c:v>420.3</c:v>
                </c:pt>
                <c:pt idx="1">
                  <c:v>421.36</c:v>
                </c:pt>
                <c:pt idx="2">
                  <c:v>408.3</c:v>
                </c:pt>
                <c:pt idx="3">
                  <c:v>407.25</c:v>
                </c:pt>
                <c:pt idx="4">
                  <c:v>375.58</c:v>
                </c:pt>
                <c:pt idx="5">
                  <c:v>146.88999999999999</c:v>
                </c:pt>
                <c:pt idx="6">
                  <c:v>167.09</c:v>
                </c:pt>
                <c:pt idx="7">
                  <c:v>168.46</c:v>
                </c:pt>
                <c:pt idx="8">
                  <c:v>169.5</c:v>
                </c:pt>
                <c:pt idx="9">
                  <c:v>167.78</c:v>
                </c:pt>
                <c:pt idx="10">
                  <c:v>211.64</c:v>
                </c:pt>
                <c:pt idx="11">
                  <c:v>152.78</c:v>
                </c:pt>
                <c:pt idx="12">
                  <c:v>408.03</c:v>
                </c:pt>
                <c:pt idx="13">
                  <c:v>150.1</c:v>
                </c:pt>
                <c:pt idx="14">
                  <c:v>221.38</c:v>
                </c:pt>
                <c:pt idx="15">
                  <c:v>135.19999999999999</c:v>
                </c:pt>
                <c:pt idx="16">
                  <c:v>156.29</c:v>
                </c:pt>
                <c:pt idx="17">
                  <c:v>149.52000000000001</c:v>
                </c:pt>
                <c:pt idx="18">
                  <c:v>169.53</c:v>
                </c:pt>
                <c:pt idx="19">
                  <c:v>164.87</c:v>
                </c:pt>
                <c:pt idx="20">
                  <c:v>144.61000000000001</c:v>
                </c:pt>
                <c:pt idx="21">
                  <c:v>131.87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522304"/>
        <c:axId val="109520384"/>
      </c:barChart>
      <c:valAx>
        <c:axId val="109520384"/>
        <c:scaling>
          <c:orientation val="minMax"/>
          <c:max val="2000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Average L1 Miss Panelty (cycle)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en-US"/>
          </a:p>
        </c:txPr>
        <c:crossAx val="109522304"/>
        <c:crosses val="autoZero"/>
        <c:crossBetween val="between"/>
        <c:majorUnit val="500"/>
      </c:valAx>
      <c:catAx>
        <c:axId val="109522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Benchmarks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en-US"/>
          </a:p>
        </c:txPr>
        <c:crossAx val="109520384"/>
        <c:crosses val="autoZero"/>
        <c:auto val="1"/>
        <c:lblAlgn val="ctr"/>
        <c:lblOffset val="100"/>
        <c:noMultiLvlLbl val="0"/>
      </c:catAx>
      <c:spPr>
        <a:noFill/>
        <a:ln>
          <a:solidFill>
            <a:srgbClr val="B3B3B3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1997383740494032"/>
          <c:y val="6.9454443194600729E-2"/>
          <c:w val="5.4385136954034595E-2"/>
          <c:h val="0.8610911136107986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000" b="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3.6350968750350605E-2"/>
          <c:y val="9.4936708860759528E-2"/>
          <c:w val="0.85674258067326703"/>
          <c:h val="0.838441039307128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IPC_w!$B$1</c:f>
              <c:strCache>
                <c:ptCount val="1"/>
                <c:pt idx="0">
                  <c:v>w1 c1</c:v>
                </c:pt>
              </c:strCache>
            </c:strRef>
          </c:tx>
          <c:spPr>
            <a:solidFill>
              <a:schemeClr val="bg1"/>
            </a:solidFill>
            <a:ln>
              <a:solidFill>
                <a:srgbClr val="00B050"/>
              </a:solidFill>
            </a:ln>
          </c:spPr>
          <c:invertIfNegative val="0"/>
          <c:cat>
            <c:strRef>
              <c:f>IPC_w!$A$2:$A$17</c:f>
              <c:strCache>
                <c:ptCount val="16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  <c:pt idx="8">
                  <c:v>#9</c:v>
                </c:pt>
                <c:pt idx="9">
                  <c:v>#10</c:v>
                </c:pt>
                <c:pt idx="10">
                  <c:v>#11</c:v>
                </c:pt>
                <c:pt idx="11">
                  <c:v>#12</c:v>
                </c:pt>
                <c:pt idx="12">
                  <c:v>#13</c:v>
                </c:pt>
                <c:pt idx="13">
                  <c:v>#14</c:v>
                </c:pt>
                <c:pt idx="14">
                  <c:v>#15</c:v>
                </c:pt>
                <c:pt idx="15">
                  <c:v>#16</c:v>
                </c:pt>
              </c:strCache>
            </c:strRef>
          </c:cat>
          <c:val>
            <c:numRef>
              <c:f>IPC_w!$B$2:$B$17</c:f>
              <c:numCache>
                <c:formatCode>General</c:formatCode>
                <c:ptCount val="16"/>
                <c:pt idx="0">
                  <c:v>0.67</c:v>
                </c:pt>
                <c:pt idx="1">
                  <c:v>0.67</c:v>
                </c:pt>
                <c:pt idx="2">
                  <c:v>0.72</c:v>
                </c:pt>
                <c:pt idx="3">
                  <c:v>0.72</c:v>
                </c:pt>
                <c:pt idx="4">
                  <c:v>0.62</c:v>
                </c:pt>
                <c:pt idx="5">
                  <c:v>0.52</c:v>
                </c:pt>
                <c:pt idx="6">
                  <c:v>0.79</c:v>
                </c:pt>
                <c:pt idx="7">
                  <c:v>0.37</c:v>
                </c:pt>
                <c:pt idx="8">
                  <c:v>0.39</c:v>
                </c:pt>
                <c:pt idx="9">
                  <c:v>0.32</c:v>
                </c:pt>
                <c:pt idx="10">
                  <c:v>0.76</c:v>
                </c:pt>
                <c:pt idx="11">
                  <c:v>0.93</c:v>
                </c:pt>
                <c:pt idx="12">
                  <c:v>0.87</c:v>
                </c:pt>
                <c:pt idx="13">
                  <c:v>0.77</c:v>
                </c:pt>
                <c:pt idx="14">
                  <c:v>0.7</c:v>
                </c:pt>
                <c:pt idx="15">
                  <c:v>0.89</c:v>
                </c:pt>
              </c:numCache>
            </c:numRef>
          </c:val>
        </c:ser>
        <c:ser>
          <c:idx val="1"/>
          <c:order val="1"/>
          <c:tx>
            <c:strRef>
              <c:f>IPC_w!$C$1</c:f>
              <c:strCache>
                <c:ptCount val="1"/>
                <c:pt idx="0">
                  <c:v>w4 c1</c:v>
                </c:pt>
              </c:strCache>
            </c:strRef>
          </c:tx>
          <c:spPr>
            <a:solidFill>
              <a:schemeClr val="accent3">
                <a:lumMod val="20000"/>
                <a:lumOff val="80000"/>
              </a:schemeClr>
            </a:solidFill>
            <a:ln>
              <a:solidFill>
                <a:srgbClr val="00B050"/>
              </a:solidFill>
            </a:ln>
          </c:spPr>
          <c:invertIfNegative val="0"/>
          <c:cat>
            <c:strRef>
              <c:f>IPC_w!$A$2:$A$17</c:f>
              <c:strCache>
                <c:ptCount val="16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  <c:pt idx="8">
                  <c:v>#9</c:v>
                </c:pt>
                <c:pt idx="9">
                  <c:v>#10</c:v>
                </c:pt>
                <c:pt idx="10">
                  <c:v>#11</c:v>
                </c:pt>
                <c:pt idx="11">
                  <c:v>#12</c:v>
                </c:pt>
                <c:pt idx="12">
                  <c:v>#13</c:v>
                </c:pt>
                <c:pt idx="13">
                  <c:v>#14</c:v>
                </c:pt>
                <c:pt idx="14">
                  <c:v>#15</c:v>
                </c:pt>
                <c:pt idx="15">
                  <c:v>#16</c:v>
                </c:pt>
              </c:strCache>
            </c:strRef>
          </c:cat>
          <c:val>
            <c:numRef>
              <c:f>IPC_w!$C$2:$C$17</c:f>
              <c:numCache>
                <c:formatCode>General</c:formatCode>
                <c:ptCount val="16"/>
                <c:pt idx="0">
                  <c:v>0.69</c:v>
                </c:pt>
                <c:pt idx="1">
                  <c:v>0.69</c:v>
                </c:pt>
                <c:pt idx="2">
                  <c:v>0.78</c:v>
                </c:pt>
                <c:pt idx="3">
                  <c:v>0.78</c:v>
                </c:pt>
                <c:pt idx="4">
                  <c:v>0.89</c:v>
                </c:pt>
                <c:pt idx="5">
                  <c:v>0.59</c:v>
                </c:pt>
                <c:pt idx="6">
                  <c:v>0.88</c:v>
                </c:pt>
                <c:pt idx="7">
                  <c:v>0.74</c:v>
                </c:pt>
                <c:pt idx="8">
                  <c:v>0.83</c:v>
                </c:pt>
                <c:pt idx="9">
                  <c:v>0.68</c:v>
                </c:pt>
                <c:pt idx="10">
                  <c:v>0.76</c:v>
                </c:pt>
                <c:pt idx="11">
                  <c:v>1.1599999999999999</c:v>
                </c:pt>
                <c:pt idx="12">
                  <c:v>0.85</c:v>
                </c:pt>
                <c:pt idx="13">
                  <c:v>1.1299999999999999</c:v>
                </c:pt>
                <c:pt idx="14">
                  <c:v>0.99</c:v>
                </c:pt>
                <c:pt idx="15">
                  <c:v>2.5499999999999998</c:v>
                </c:pt>
              </c:numCache>
            </c:numRef>
          </c:val>
        </c:ser>
        <c:ser>
          <c:idx val="2"/>
          <c:order val="2"/>
          <c:tx>
            <c:strRef>
              <c:f>IPC_w!$D$1</c:f>
              <c:strCache>
                <c:ptCount val="1"/>
                <c:pt idx="0">
                  <c:v>w16 c1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rgbClr val="00B050"/>
              </a:solidFill>
            </a:ln>
          </c:spPr>
          <c:invertIfNegative val="0"/>
          <c:cat>
            <c:strRef>
              <c:f>IPC_w!$A$2:$A$17</c:f>
              <c:strCache>
                <c:ptCount val="16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  <c:pt idx="8">
                  <c:v>#9</c:v>
                </c:pt>
                <c:pt idx="9">
                  <c:v>#10</c:v>
                </c:pt>
                <c:pt idx="10">
                  <c:v>#11</c:v>
                </c:pt>
                <c:pt idx="11">
                  <c:v>#12</c:v>
                </c:pt>
                <c:pt idx="12">
                  <c:v>#13</c:v>
                </c:pt>
                <c:pt idx="13">
                  <c:v>#14</c:v>
                </c:pt>
                <c:pt idx="14">
                  <c:v>#15</c:v>
                </c:pt>
                <c:pt idx="15">
                  <c:v>#16</c:v>
                </c:pt>
              </c:strCache>
            </c:strRef>
          </c:cat>
          <c:val>
            <c:numRef>
              <c:f>IPC_w!$D$2:$D$17</c:f>
              <c:numCache>
                <c:formatCode>General</c:formatCode>
                <c:ptCount val="16"/>
                <c:pt idx="0">
                  <c:v>0.19</c:v>
                </c:pt>
                <c:pt idx="1">
                  <c:v>0.19</c:v>
                </c:pt>
                <c:pt idx="2">
                  <c:v>0.87</c:v>
                </c:pt>
                <c:pt idx="3">
                  <c:v>0.81</c:v>
                </c:pt>
                <c:pt idx="4">
                  <c:v>1.02</c:v>
                </c:pt>
                <c:pt idx="5">
                  <c:v>0.72</c:v>
                </c:pt>
                <c:pt idx="6">
                  <c:v>1.23</c:v>
                </c:pt>
                <c:pt idx="7">
                  <c:v>0.92</c:v>
                </c:pt>
                <c:pt idx="8">
                  <c:v>1.57</c:v>
                </c:pt>
                <c:pt idx="9">
                  <c:v>1.47</c:v>
                </c:pt>
                <c:pt idx="10">
                  <c:v>0.76</c:v>
                </c:pt>
                <c:pt idx="11">
                  <c:v>1.27</c:v>
                </c:pt>
                <c:pt idx="12">
                  <c:v>0.24</c:v>
                </c:pt>
                <c:pt idx="13">
                  <c:v>1.39</c:v>
                </c:pt>
                <c:pt idx="14">
                  <c:v>0.66</c:v>
                </c:pt>
                <c:pt idx="15">
                  <c:v>3.66</c:v>
                </c:pt>
              </c:numCache>
            </c:numRef>
          </c:val>
        </c:ser>
        <c:ser>
          <c:idx val="3"/>
          <c:order val="3"/>
          <c:tx>
            <c:strRef>
              <c:f>IPC_w!$E$1</c:f>
              <c:strCache>
                <c:ptCount val="1"/>
                <c:pt idx="0">
                  <c:v>w64 c1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rgbClr val="00B050"/>
              </a:solidFill>
            </a:ln>
          </c:spPr>
          <c:invertIfNegative val="0"/>
          <c:cat>
            <c:strRef>
              <c:f>IPC_w!$A$2:$A$17</c:f>
              <c:strCache>
                <c:ptCount val="16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  <c:pt idx="8">
                  <c:v>#9</c:v>
                </c:pt>
                <c:pt idx="9">
                  <c:v>#10</c:v>
                </c:pt>
                <c:pt idx="10">
                  <c:v>#11</c:v>
                </c:pt>
                <c:pt idx="11">
                  <c:v>#12</c:v>
                </c:pt>
                <c:pt idx="12">
                  <c:v>#13</c:v>
                </c:pt>
                <c:pt idx="13">
                  <c:v>#14</c:v>
                </c:pt>
                <c:pt idx="14">
                  <c:v>#15</c:v>
                </c:pt>
                <c:pt idx="15">
                  <c:v>#16</c:v>
                </c:pt>
              </c:strCache>
            </c:strRef>
          </c:cat>
          <c:val>
            <c:numRef>
              <c:f>IPC_w!$E$2:$E$17</c:f>
              <c:numCache>
                <c:formatCode>General</c:formatCode>
                <c:ptCount val="16"/>
                <c:pt idx="0">
                  <c:v>0.82</c:v>
                </c:pt>
                <c:pt idx="1">
                  <c:v>0.82</c:v>
                </c:pt>
                <c:pt idx="2">
                  <c:v>0.85</c:v>
                </c:pt>
                <c:pt idx="3">
                  <c:v>0.85</c:v>
                </c:pt>
                <c:pt idx="4">
                  <c:v>0.84</c:v>
                </c:pt>
                <c:pt idx="5">
                  <c:v>0.82</c:v>
                </c:pt>
                <c:pt idx="6">
                  <c:v>1.19</c:v>
                </c:pt>
                <c:pt idx="7">
                  <c:v>1.29</c:v>
                </c:pt>
                <c:pt idx="8">
                  <c:v>2.17</c:v>
                </c:pt>
                <c:pt idx="9">
                  <c:v>2.4</c:v>
                </c:pt>
                <c:pt idx="10">
                  <c:v>0.76</c:v>
                </c:pt>
                <c:pt idx="11">
                  <c:v>1.26</c:v>
                </c:pt>
                <c:pt idx="12">
                  <c:v>0.84</c:v>
                </c:pt>
                <c:pt idx="13">
                  <c:v>1.41</c:v>
                </c:pt>
                <c:pt idx="14">
                  <c:v>3.92</c:v>
                </c:pt>
                <c:pt idx="15">
                  <c:v>3.66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156992"/>
        <c:axId val="109155072"/>
      </c:barChart>
      <c:valAx>
        <c:axId val="109155072"/>
        <c:scaling>
          <c:orientation val="minMax"/>
          <c:max val="9"/>
          <c:min val="0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IPC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en-US"/>
          </a:p>
        </c:txPr>
        <c:crossAx val="109156992"/>
        <c:crosses val="autoZero"/>
        <c:crossBetween val="between"/>
        <c:majorUnit val="3"/>
      </c:valAx>
      <c:catAx>
        <c:axId val="109156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Benchmarks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en-US"/>
          </a:p>
        </c:txPr>
        <c:crossAx val="109155072"/>
        <c:crosses val="autoZero"/>
        <c:auto val="1"/>
        <c:lblAlgn val="ctr"/>
        <c:lblOffset val="100"/>
        <c:noMultiLvlLbl val="0"/>
      </c:catAx>
      <c:spPr>
        <a:noFill/>
        <a:ln>
          <a:solidFill>
            <a:srgbClr val="B3B3B3"/>
          </a:solidFill>
          <a:prstDash val="solid"/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1000" b="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 paperSize="9"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val>
            <c:numRef>
              <c:f>IPC_w!$F$2:$F$23</c:f>
              <c:numCache>
                <c:formatCode>General</c:formatCode>
                <c:ptCount val="22"/>
                <c:pt idx="0">
                  <c:v>2.3699999999999997</c:v>
                </c:pt>
                <c:pt idx="1">
                  <c:v>2.3699999999999997</c:v>
                </c:pt>
                <c:pt idx="2">
                  <c:v>3.22</c:v>
                </c:pt>
                <c:pt idx="3">
                  <c:v>3.16</c:v>
                </c:pt>
                <c:pt idx="4">
                  <c:v>3.37</c:v>
                </c:pt>
                <c:pt idx="5">
                  <c:v>2.65</c:v>
                </c:pt>
                <c:pt idx="6">
                  <c:v>4.09</c:v>
                </c:pt>
                <c:pt idx="7">
                  <c:v>3.32</c:v>
                </c:pt>
                <c:pt idx="8">
                  <c:v>4.96</c:v>
                </c:pt>
                <c:pt idx="9">
                  <c:v>4.8699999999999992</c:v>
                </c:pt>
                <c:pt idx="10">
                  <c:v>3.04</c:v>
                </c:pt>
                <c:pt idx="11">
                  <c:v>4.62</c:v>
                </c:pt>
                <c:pt idx="12">
                  <c:v>2.8</c:v>
                </c:pt>
                <c:pt idx="13">
                  <c:v>4.7</c:v>
                </c:pt>
                <c:pt idx="14">
                  <c:v>6.27</c:v>
                </c:pt>
                <c:pt idx="15">
                  <c:v>10.76</c:v>
                </c:pt>
                <c:pt idx="16">
                  <c:v>1.68</c:v>
                </c:pt>
                <c:pt idx="17">
                  <c:v>3.3099999999999996</c:v>
                </c:pt>
                <c:pt idx="18">
                  <c:v>2.8600000000000003</c:v>
                </c:pt>
                <c:pt idx="19">
                  <c:v>4.84</c:v>
                </c:pt>
                <c:pt idx="20">
                  <c:v>4.6899999999999995</c:v>
                </c:pt>
                <c:pt idx="21">
                  <c:v>10.98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169664"/>
        <c:axId val="109175552"/>
      </c:lineChart>
      <c:catAx>
        <c:axId val="109169664"/>
        <c:scaling>
          <c:orientation val="minMax"/>
        </c:scaling>
        <c:delete val="0"/>
        <c:axPos val="b"/>
        <c:majorTickMark val="out"/>
        <c:minorTickMark val="none"/>
        <c:tickLblPos val="nextTo"/>
        <c:crossAx val="109175552"/>
        <c:crosses val="autoZero"/>
        <c:auto val="1"/>
        <c:lblAlgn val="ctr"/>
        <c:lblOffset val="100"/>
        <c:noMultiLvlLbl val="0"/>
      </c:catAx>
      <c:valAx>
        <c:axId val="1091755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91696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971909761279844E-2"/>
          <c:y val="0.12847944006999126"/>
          <c:w val="0.81217535308086486"/>
          <c:h val="0.693552493438320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BW_w!$B$1</c:f>
              <c:strCache>
                <c:ptCount val="1"/>
                <c:pt idx="0">
                  <c:v>w1 c1</c:v>
                </c:pt>
              </c:strCache>
            </c:strRef>
          </c:tx>
          <c:spPr>
            <a:solidFill>
              <a:schemeClr val="bg1"/>
            </a:solidFill>
            <a:ln>
              <a:solidFill>
                <a:srgbClr val="00B050"/>
              </a:solidFill>
            </a:ln>
          </c:spPr>
          <c:invertIfNegative val="0"/>
          <c:cat>
            <c:strRef>
              <c:f>BW_w!$A$2:$A$17</c:f>
              <c:strCache>
                <c:ptCount val="16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  <c:pt idx="8">
                  <c:v>#9</c:v>
                </c:pt>
                <c:pt idx="9">
                  <c:v>#10</c:v>
                </c:pt>
                <c:pt idx="10">
                  <c:v>#11</c:v>
                </c:pt>
                <c:pt idx="11">
                  <c:v>#12</c:v>
                </c:pt>
                <c:pt idx="12">
                  <c:v>#13</c:v>
                </c:pt>
                <c:pt idx="13">
                  <c:v>#14</c:v>
                </c:pt>
                <c:pt idx="14">
                  <c:v>#15</c:v>
                </c:pt>
                <c:pt idx="15">
                  <c:v>#16</c:v>
                </c:pt>
              </c:strCache>
            </c:strRef>
          </c:cat>
          <c:val>
            <c:numRef>
              <c:f>BW_w!$B$2:$B$17</c:f>
              <c:numCache>
                <c:formatCode>0.00</c:formatCode>
                <c:ptCount val="16"/>
                <c:pt idx="0">
                  <c:v>2.78</c:v>
                </c:pt>
                <c:pt idx="1">
                  <c:v>2.64</c:v>
                </c:pt>
                <c:pt idx="2">
                  <c:v>3.2</c:v>
                </c:pt>
                <c:pt idx="3">
                  <c:v>2.4</c:v>
                </c:pt>
                <c:pt idx="4">
                  <c:v>3.24</c:v>
                </c:pt>
                <c:pt idx="5">
                  <c:v>6.72</c:v>
                </c:pt>
                <c:pt idx="6">
                  <c:v>8.5399999999999991</c:v>
                </c:pt>
                <c:pt idx="7">
                  <c:v>6.42</c:v>
                </c:pt>
                <c:pt idx="8">
                  <c:v>3.8</c:v>
                </c:pt>
                <c:pt idx="9">
                  <c:v>3.72</c:v>
                </c:pt>
                <c:pt idx="10">
                  <c:v>2.2200000000000002</c:v>
                </c:pt>
                <c:pt idx="11">
                  <c:v>2.08</c:v>
                </c:pt>
                <c:pt idx="12">
                  <c:v>2.14</c:v>
                </c:pt>
                <c:pt idx="13">
                  <c:v>4.84</c:v>
                </c:pt>
                <c:pt idx="14">
                  <c:v>2.4</c:v>
                </c:pt>
                <c:pt idx="15">
                  <c:v>2.3199999999999998</c:v>
                </c:pt>
              </c:numCache>
            </c:numRef>
          </c:val>
        </c:ser>
        <c:ser>
          <c:idx val="1"/>
          <c:order val="1"/>
          <c:tx>
            <c:strRef>
              <c:f>BW_w!$C$1</c:f>
              <c:strCache>
                <c:ptCount val="1"/>
                <c:pt idx="0">
                  <c:v>w4 c1</c:v>
                </c:pt>
              </c:strCache>
            </c:strRef>
          </c:tx>
          <c:spPr>
            <a:solidFill>
              <a:schemeClr val="accent3">
                <a:lumMod val="20000"/>
                <a:lumOff val="80000"/>
              </a:schemeClr>
            </a:solidFill>
            <a:ln>
              <a:solidFill>
                <a:srgbClr val="00B050"/>
              </a:solidFill>
            </a:ln>
          </c:spPr>
          <c:invertIfNegative val="0"/>
          <c:cat>
            <c:strRef>
              <c:f>BW_w!$A$2:$A$17</c:f>
              <c:strCache>
                <c:ptCount val="16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  <c:pt idx="8">
                  <c:v>#9</c:v>
                </c:pt>
                <c:pt idx="9">
                  <c:v>#10</c:v>
                </c:pt>
                <c:pt idx="10">
                  <c:v>#11</c:v>
                </c:pt>
                <c:pt idx="11">
                  <c:v>#12</c:v>
                </c:pt>
                <c:pt idx="12">
                  <c:v>#13</c:v>
                </c:pt>
                <c:pt idx="13">
                  <c:v>#14</c:v>
                </c:pt>
                <c:pt idx="14">
                  <c:v>#15</c:v>
                </c:pt>
                <c:pt idx="15">
                  <c:v>#16</c:v>
                </c:pt>
              </c:strCache>
            </c:strRef>
          </c:cat>
          <c:val>
            <c:numRef>
              <c:f>BW_w!$C$2:$C$17</c:f>
              <c:numCache>
                <c:formatCode>0.00</c:formatCode>
                <c:ptCount val="16"/>
                <c:pt idx="0">
                  <c:v>3</c:v>
                </c:pt>
                <c:pt idx="1">
                  <c:v>3</c:v>
                </c:pt>
                <c:pt idx="2">
                  <c:v>2.9</c:v>
                </c:pt>
                <c:pt idx="3">
                  <c:v>2.2999999999999998</c:v>
                </c:pt>
                <c:pt idx="4">
                  <c:v>4.72</c:v>
                </c:pt>
                <c:pt idx="5">
                  <c:v>8.16</c:v>
                </c:pt>
                <c:pt idx="6">
                  <c:v>8.24</c:v>
                </c:pt>
                <c:pt idx="7">
                  <c:v>11.02</c:v>
                </c:pt>
                <c:pt idx="8">
                  <c:v>8.32</c:v>
                </c:pt>
                <c:pt idx="9">
                  <c:v>8.16</c:v>
                </c:pt>
                <c:pt idx="10">
                  <c:v>2.2200000000000002</c:v>
                </c:pt>
                <c:pt idx="11">
                  <c:v>2.36</c:v>
                </c:pt>
                <c:pt idx="12">
                  <c:v>2.42</c:v>
                </c:pt>
                <c:pt idx="13">
                  <c:v>7.38</c:v>
                </c:pt>
                <c:pt idx="14">
                  <c:v>3.9</c:v>
                </c:pt>
                <c:pt idx="15">
                  <c:v>6.08</c:v>
                </c:pt>
              </c:numCache>
            </c:numRef>
          </c:val>
        </c:ser>
        <c:ser>
          <c:idx val="2"/>
          <c:order val="2"/>
          <c:tx>
            <c:strRef>
              <c:f>BW_w!$D$1</c:f>
              <c:strCache>
                <c:ptCount val="1"/>
                <c:pt idx="0">
                  <c:v>w16 c1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rgbClr val="00B050"/>
              </a:solidFill>
            </a:ln>
          </c:spPr>
          <c:invertIfNegative val="0"/>
          <c:cat>
            <c:strRef>
              <c:f>BW_w!$A$2:$A$17</c:f>
              <c:strCache>
                <c:ptCount val="16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  <c:pt idx="8">
                  <c:v>#9</c:v>
                </c:pt>
                <c:pt idx="9">
                  <c:v>#10</c:v>
                </c:pt>
                <c:pt idx="10">
                  <c:v>#11</c:v>
                </c:pt>
                <c:pt idx="11">
                  <c:v>#12</c:v>
                </c:pt>
                <c:pt idx="12">
                  <c:v>#13</c:v>
                </c:pt>
                <c:pt idx="13">
                  <c:v>#14</c:v>
                </c:pt>
                <c:pt idx="14">
                  <c:v>#15</c:v>
                </c:pt>
                <c:pt idx="15">
                  <c:v>#16</c:v>
                </c:pt>
              </c:strCache>
            </c:strRef>
          </c:cat>
          <c:val>
            <c:numRef>
              <c:f>BW_w!$D$2:$D$17</c:f>
              <c:numCache>
                <c:formatCode>0.00</c:formatCode>
                <c:ptCount val="16"/>
                <c:pt idx="0">
                  <c:v>0.98</c:v>
                </c:pt>
                <c:pt idx="1">
                  <c:v>0.98</c:v>
                </c:pt>
                <c:pt idx="2">
                  <c:v>4.78</c:v>
                </c:pt>
                <c:pt idx="3">
                  <c:v>2.7</c:v>
                </c:pt>
                <c:pt idx="4">
                  <c:v>5.4</c:v>
                </c:pt>
                <c:pt idx="5">
                  <c:v>7.66</c:v>
                </c:pt>
                <c:pt idx="6">
                  <c:v>10.119999999999999</c:v>
                </c:pt>
                <c:pt idx="7">
                  <c:v>12.4</c:v>
                </c:pt>
                <c:pt idx="8">
                  <c:v>12.4</c:v>
                </c:pt>
                <c:pt idx="9">
                  <c:v>11.86</c:v>
                </c:pt>
                <c:pt idx="10">
                  <c:v>2.2000000000000002</c:v>
                </c:pt>
                <c:pt idx="11">
                  <c:v>3.52</c:v>
                </c:pt>
                <c:pt idx="12">
                  <c:v>1.02</c:v>
                </c:pt>
                <c:pt idx="13">
                  <c:v>9.42</c:v>
                </c:pt>
                <c:pt idx="14">
                  <c:v>3.42</c:v>
                </c:pt>
                <c:pt idx="15">
                  <c:v>8.6199999999999992</c:v>
                </c:pt>
              </c:numCache>
            </c:numRef>
          </c:val>
        </c:ser>
        <c:ser>
          <c:idx val="3"/>
          <c:order val="3"/>
          <c:tx>
            <c:strRef>
              <c:f>BW_w!$E$1</c:f>
              <c:strCache>
                <c:ptCount val="1"/>
                <c:pt idx="0">
                  <c:v>w64 c1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rgbClr val="00B050"/>
              </a:solidFill>
            </a:ln>
          </c:spPr>
          <c:invertIfNegative val="0"/>
          <c:cat>
            <c:strRef>
              <c:f>BW_w!$A$2:$A$17</c:f>
              <c:strCache>
                <c:ptCount val="16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  <c:pt idx="8">
                  <c:v>#9</c:v>
                </c:pt>
                <c:pt idx="9">
                  <c:v>#10</c:v>
                </c:pt>
                <c:pt idx="10">
                  <c:v>#11</c:v>
                </c:pt>
                <c:pt idx="11">
                  <c:v>#12</c:v>
                </c:pt>
                <c:pt idx="12">
                  <c:v>#13</c:v>
                </c:pt>
                <c:pt idx="13">
                  <c:v>#14</c:v>
                </c:pt>
                <c:pt idx="14">
                  <c:v>#15</c:v>
                </c:pt>
                <c:pt idx="15">
                  <c:v>#16</c:v>
                </c:pt>
              </c:strCache>
            </c:strRef>
          </c:cat>
          <c:val>
            <c:numRef>
              <c:f>BW_w!$E$2:$E$17</c:f>
              <c:numCache>
                <c:formatCode>0.00</c:formatCode>
                <c:ptCount val="16"/>
                <c:pt idx="0">
                  <c:v>0.94</c:v>
                </c:pt>
                <c:pt idx="1">
                  <c:v>0.94</c:v>
                </c:pt>
                <c:pt idx="2">
                  <c:v>0.98</c:v>
                </c:pt>
                <c:pt idx="3">
                  <c:v>1</c:v>
                </c:pt>
                <c:pt idx="4">
                  <c:v>1.1000000000000001</c:v>
                </c:pt>
                <c:pt idx="5">
                  <c:v>8.6199999999999992</c:v>
                </c:pt>
                <c:pt idx="6">
                  <c:v>9.74</c:v>
                </c:pt>
                <c:pt idx="7">
                  <c:v>14.52</c:v>
                </c:pt>
                <c:pt idx="8">
                  <c:v>13.24</c:v>
                </c:pt>
                <c:pt idx="9">
                  <c:v>13.18</c:v>
                </c:pt>
                <c:pt idx="10">
                  <c:v>2.2000000000000002</c:v>
                </c:pt>
                <c:pt idx="11">
                  <c:v>3.74</c:v>
                </c:pt>
                <c:pt idx="12">
                  <c:v>0.98</c:v>
                </c:pt>
                <c:pt idx="13">
                  <c:v>10.14</c:v>
                </c:pt>
                <c:pt idx="14">
                  <c:v>8.9</c:v>
                </c:pt>
                <c:pt idx="15">
                  <c:v>8.6199999999999992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310720"/>
        <c:axId val="109296256"/>
      </c:barChart>
      <c:valAx>
        <c:axId val="109296256"/>
        <c:scaling>
          <c:orientation val="minMax"/>
          <c:max val="16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L1-L2 </a:t>
                </a:r>
                <a:r>
                  <a:rPr lang="en-US" baseline="0"/>
                  <a:t> Bankdwith (GB/s)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en-US"/>
          </a:p>
        </c:txPr>
        <c:crossAx val="109310720"/>
        <c:crosses val="autoZero"/>
        <c:crossBetween val="between"/>
        <c:majorUnit val="4"/>
      </c:valAx>
      <c:catAx>
        <c:axId val="109310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Benchmarks 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en-US"/>
          </a:p>
        </c:txPr>
        <c:crossAx val="109296256"/>
        <c:crosses val="autoZero"/>
        <c:auto val="1"/>
        <c:lblAlgn val="ctr"/>
        <c:lblOffset val="100"/>
        <c:noMultiLvlLbl val="0"/>
      </c:catAx>
      <c:spPr>
        <a:noFill/>
        <a:ln>
          <a:solidFill>
            <a:srgbClr val="B3B3B3"/>
          </a:solidFill>
          <a:prstDash val="solid"/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1000" b="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39410000000000001" l="0" r="0" t="0.39410000000000001" header="0.30000000000000016" footer="0.30000000000000016"/>
    <c:pageSetup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830739907511566E-2"/>
          <c:y val="0.12883945756780402"/>
          <c:w val="0.79513107736532929"/>
          <c:h val="0.693139982502187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miss_w!$B$1</c:f>
              <c:strCache>
                <c:ptCount val="1"/>
                <c:pt idx="0">
                  <c:v>w1 c1</c:v>
                </c:pt>
              </c:strCache>
            </c:strRef>
          </c:tx>
          <c:spPr>
            <a:solidFill>
              <a:schemeClr val="bg1"/>
            </a:solidFill>
            <a:ln>
              <a:solidFill>
                <a:srgbClr val="00B050"/>
              </a:solidFill>
            </a:ln>
          </c:spPr>
          <c:invertIfNegative val="0"/>
          <c:cat>
            <c:strRef>
              <c:f>miss_w!$A$2:$A$17</c:f>
              <c:strCache>
                <c:ptCount val="16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  <c:pt idx="8">
                  <c:v>#9</c:v>
                </c:pt>
                <c:pt idx="9">
                  <c:v>#10</c:v>
                </c:pt>
                <c:pt idx="10">
                  <c:v>#11</c:v>
                </c:pt>
                <c:pt idx="11">
                  <c:v>#12</c:v>
                </c:pt>
                <c:pt idx="12">
                  <c:v>#13</c:v>
                </c:pt>
                <c:pt idx="13">
                  <c:v>#14</c:v>
                </c:pt>
                <c:pt idx="14">
                  <c:v>#15</c:v>
                </c:pt>
                <c:pt idx="15">
                  <c:v>#16</c:v>
                </c:pt>
              </c:strCache>
            </c:strRef>
          </c:cat>
          <c:val>
            <c:numRef>
              <c:f>miss_w!$B$2:$B$17</c:f>
              <c:numCache>
                <c:formatCode>0.0</c:formatCode>
                <c:ptCount val="16"/>
                <c:pt idx="0">
                  <c:v>203.51</c:v>
                </c:pt>
                <c:pt idx="1">
                  <c:v>214.5</c:v>
                </c:pt>
                <c:pt idx="2">
                  <c:v>201.47</c:v>
                </c:pt>
                <c:pt idx="3">
                  <c:v>213.69</c:v>
                </c:pt>
                <c:pt idx="4">
                  <c:v>182.07</c:v>
                </c:pt>
                <c:pt idx="5">
                  <c:v>158.99</c:v>
                </c:pt>
                <c:pt idx="6">
                  <c:v>102.31</c:v>
                </c:pt>
                <c:pt idx="7">
                  <c:v>111.2</c:v>
                </c:pt>
                <c:pt idx="8">
                  <c:v>164.97</c:v>
                </c:pt>
                <c:pt idx="9">
                  <c:v>162.19</c:v>
                </c:pt>
                <c:pt idx="10">
                  <c:v>207.44</c:v>
                </c:pt>
                <c:pt idx="11">
                  <c:v>246.08</c:v>
                </c:pt>
                <c:pt idx="12">
                  <c:v>212.17</c:v>
                </c:pt>
                <c:pt idx="13">
                  <c:v>171.26</c:v>
                </c:pt>
                <c:pt idx="14">
                  <c:v>183.81</c:v>
                </c:pt>
                <c:pt idx="15">
                  <c:v>190.09</c:v>
                </c:pt>
              </c:numCache>
            </c:numRef>
          </c:val>
        </c:ser>
        <c:ser>
          <c:idx val="1"/>
          <c:order val="1"/>
          <c:tx>
            <c:strRef>
              <c:f>miss_w!$C$1</c:f>
              <c:strCache>
                <c:ptCount val="1"/>
                <c:pt idx="0">
                  <c:v>w4 c1</c:v>
                </c:pt>
              </c:strCache>
            </c:strRef>
          </c:tx>
          <c:spPr>
            <a:solidFill>
              <a:schemeClr val="accent3">
                <a:lumMod val="20000"/>
                <a:lumOff val="80000"/>
              </a:schemeClr>
            </a:solidFill>
            <a:ln>
              <a:solidFill>
                <a:srgbClr val="00B050"/>
              </a:solidFill>
            </a:ln>
          </c:spPr>
          <c:invertIfNegative val="0"/>
          <c:cat>
            <c:strRef>
              <c:f>miss_w!$A$2:$A$17</c:f>
              <c:strCache>
                <c:ptCount val="16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  <c:pt idx="8">
                  <c:v>#9</c:v>
                </c:pt>
                <c:pt idx="9">
                  <c:v>#10</c:v>
                </c:pt>
                <c:pt idx="10">
                  <c:v>#11</c:v>
                </c:pt>
                <c:pt idx="11">
                  <c:v>#12</c:v>
                </c:pt>
                <c:pt idx="12">
                  <c:v>#13</c:v>
                </c:pt>
                <c:pt idx="13">
                  <c:v>#14</c:v>
                </c:pt>
                <c:pt idx="14">
                  <c:v>#15</c:v>
                </c:pt>
                <c:pt idx="15">
                  <c:v>#16</c:v>
                </c:pt>
              </c:strCache>
            </c:strRef>
          </c:cat>
          <c:val>
            <c:numRef>
              <c:f>miss_w!$C$2:$C$17</c:f>
              <c:numCache>
                <c:formatCode>0.0</c:formatCode>
                <c:ptCount val="16"/>
                <c:pt idx="0">
                  <c:v>200.81</c:v>
                </c:pt>
                <c:pt idx="1">
                  <c:v>200.72</c:v>
                </c:pt>
                <c:pt idx="2">
                  <c:v>207.82</c:v>
                </c:pt>
                <c:pt idx="3">
                  <c:v>229.57</c:v>
                </c:pt>
                <c:pt idx="4">
                  <c:v>160.94</c:v>
                </c:pt>
                <c:pt idx="5">
                  <c:v>153.61000000000001</c:v>
                </c:pt>
                <c:pt idx="6">
                  <c:v>111.07</c:v>
                </c:pt>
                <c:pt idx="7">
                  <c:v>103.01</c:v>
                </c:pt>
                <c:pt idx="8">
                  <c:v>137.86000000000001</c:v>
                </c:pt>
                <c:pt idx="9">
                  <c:v>127.24</c:v>
                </c:pt>
                <c:pt idx="10">
                  <c:v>207.44</c:v>
                </c:pt>
                <c:pt idx="11">
                  <c:v>220.69</c:v>
                </c:pt>
                <c:pt idx="12">
                  <c:v>224.33</c:v>
                </c:pt>
                <c:pt idx="13">
                  <c:v>145.22999999999999</c:v>
                </c:pt>
                <c:pt idx="14">
                  <c:v>139.56</c:v>
                </c:pt>
                <c:pt idx="15">
                  <c:v>102.26</c:v>
                </c:pt>
              </c:numCache>
            </c:numRef>
          </c:val>
        </c:ser>
        <c:ser>
          <c:idx val="2"/>
          <c:order val="2"/>
          <c:tx>
            <c:strRef>
              <c:f>miss_w!$D$1</c:f>
              <c:strCache>
                <c:ptCount val="1"/>
                <c:pt idx="0">
                  <c:v>w16 c1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rgbClr val="00B050"/>
              </a:solidFill>
            </a:ln>
          </c:spPr>
          <c:invertIfNegative val="0"/>
          <c:cat>
            <c:strRef>
              <c:f>miss_w!$A$2:$A$17</c:f>
              <c:strCache>
                <c:ptCount val="16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  <c:pt idx="8">
                  <c:v>#9</c:v>
                </c:pt>
                <c:pt idx="9">
                  <c:v>#10</c:v>
                </c:pt>
                <c:pt idx="10">
                  <c:v>#11</c:v>
                </c:pt>
                <c:pt idx="11">
                  <c:v>#12</c:v>
                </c:pt>
                <c:pt idx="12">
                  <c:v>#13</c:v>
                </c:pt>
                <c:pt idx="13">
                  <c:v>#14</c:v>
                </c:pt>
                <c:pt idx="14">
                  <c:v>#15</c:v>
                </c:pt>
                <c:pt idx="15">
                  <c:v>#16</c:v>
                </c:pt>
              </c:strCache>
            </c:strRef>
          </c:cat>
          <c:val>
            <c:numRef>
              <c:f>miss_w!$D$2:$D$17</c:f>
              <c:numCache>
                <c:formatCode>0.0</c:formatCode>
                <c:ptCount val="16"/>
                <c:pt idx="0">
                  <c:v>412.31</c:v>
                </c:pt>
                <c:pt idx="1">
                  <c:v>412.55</c:v>
                </c:pt>
                <c:pt idx="2">
                  <c:v>168.27</c:v>
                </c:pt>
                <c:pt idx="3">
                  <c:v>210.25</c:v>
                </c:pt>
                <c:pt idx="4">
                  <c:v>167.24</c:v>
                </c:pt>
                <c:pt idx="5">
                  <c:v>148.25</c:v>
                </c:pt>
                <c:pt idx="6">
                  <c:v>129.28</c:v>
                </c:pt>
                <c:pt idx="7">
                  <c:v>109.37</c:v>
                </c:pt>
                <c:pt idx="8">
                  <c:v>164.03</c:v>
                </c:pt>
                <c:pt idx="9">
                  <c:v>170.88</c:v>
                </c:pt>
                <c:pt idx="10">
                  <c:v>207.18</c:v>
                </c:pt>
                <c:pt idx="11">
                  <c:v>192.68</c:v>
                </c:pt>
                <c:pt idx="12">
                  <c:v>395.82</c:v>
                </c:pt>
                <c:pt idx="13">
                  <c:v>146.56</c:v>
                </c:pt>
                <c:pt idx="14">
                  <c:v>144.38</c:v>
                </c:pt>
                <c:pt idx="15">
                  <c:v>91.89</c:v>
                </c:pt>
              </c:numCache>
            </c:numRef>
          </c:val>
        </c:ser>
        <c:ser>
          <c:idx val="3"/>
          <c:order val="3"/>
          <c:tx>
            <c:strRef>
              <c:f>miss_w!$E$1</c:f>
              <c:strCache>
                <c:ptCount val="1"/>
                <c:pt idx="0">
                  <c:v>w64 c1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rgbClr val="00B050"/>
              </a:solidFill>
            </a:ln>
          </c:spPr>
          <c:invertIfNegative val="0"/>
          <c:cat>
            <c:strRef>
              <c:f>miss_w!$A$2:$A$17</c:f>
              <c:strCache>
                <c:ptCount val="16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  <c:pt idx="8">
                  <c:v>#9</c:v>
                </c:pt>
                <c:pt idx="9">
                  <c:v>#10</c:v>
                </c:pt>
                <c:pt idx="10">
                  <c:v>#11</c:v>
                </c:pt>
                <c:pt idx="11">
                  <c:v>#12</c:v>
                </c:pt>
                <c:pt idx="12">
                  <c:v>#13</c:v>
                </c:pt>
                <c:pt idx="13">
                  <c:v>#14</c:v>
                </c:pt>
                <c:pt idx="14">
                  <c:v>#15</c:v>
                </c:pt>
                <c:pt idx="15">
                  <c:v>#16</c:v>
                </c:pt>
              </c:strCache>
            </c:strRef>
          </c:cat>
          <c:val>
            <c:numRef>
              <c:f>miss_w!$E$2:$E$17</c:f>
              <c:numCache>
                <c:formatCode>0.0</c:formatCode>
                <c:ptCount val="16"/>
                <c:pt idx="0">
                  <c:v>419.75</c:v>
                </c:pt>
                <c:pt idx="1">
                  <c:v>421.78</c:v>
                </c:pt>
                <c:pt idx="2">
                  <c:v>408.43</c:v>
                </c:pt>
                <c:pt idx="3">
                  <c:v>407.34</c:v>
                </c:pt>
                <c:pt idx="4">
                  <c:v>375.63</c:v>
                </c:pt>
                <c:pt idx="5">
                  <c:v>146.38</c:v>
                </c:pt>
                <c:pt idx="6">
                  <c:v>120.47</c:v>
                </c:pt>
                <c:pt idx="7">
                  <c:v>122.27</c:v>
                </c:pt>
                <c:pt idx="8">
                  <c:v>236.31</c:v>
                </c:pt>
                <c:pt idx="9">
                  <c:v>292.92</c:v>
                </c:pt>
                <c:pt idx="10">
                  <c:v>207.18</c:v>
                </c:pt>
                <c:pt idx="11">
                  <c:v>186.83</c:v>
                </c:pt>
                <c:pt idx="12">
                  <c:v>407.77</c:v>
                </c:pt>
                <c:pt idx="13">
                  <c:v>145.38999999999999</c:v>
                </c:pt>
                <c:pt idx="14">
                  <c:v>172.53</c:v>
                </c:pt>
                <c:pt idx="15">
                  <c:v>91.89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356608"/>
        <c:axId val="116350336"/>
      </c:barChart>
      <c:valAx>
        <c:axId val="116350336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Average L1 Miss Panelty (cycle)</a:t>
                </a:r>
              </a:p>
            </c:rich>
          </c:tx>
          <c:layout>
            <c:manualLayout>
              <c:xMode val="edge"/>
              <c:yMode val="edge"/>
              <c:x val="6.1821959755030617E-3"/>
              <c:y val="7.8839457567804028E-2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en-US"/>
          </a:p>
        </c:txPr>
        <c:crossAx val="116356608"/>
        <c:crosses val="autoZero"/>
        <c:crossBetween val="between"/>
        <c:majorUnit val="100"/>
      </c:valAx>
      <c:catAx>
        <c:axId val="116356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Benchmarks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en-US"/>
          </a:p>
        </c:txPr>
        <c:crossAx val="116350336"/>
        <c:crosses val="autoZero"/>
        <c:auto val="1"/>
        <c:lblAlgn val="ctr"/>
        <c:lblOffset val="100"/>
        <c:noMultiLvlLbl val="0"/>
      </c:catAx>
      <c:spPr>
        <a:noFill/>
        <a:ln>
          <a:solidFill>
            <a:srgbClr val="B3B3B3"/>
          </a:solidFill>
          <a:prstDash val="solid"/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1000" b="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3.7056707867828574E-2"/>
          <c:y val="9.689236988377975E-2"/>
          <c:w val="0.85317654436400792"/>
          <c:h val="0.830090955027791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IPC_c!$B$1</c:f>
              <c:strCache>
                <c:ptCount val="1"/>
                <c:pt idx="0">
                  <c:v>w1 c1</c:v>
                </c:pt>
              </c:strCache>
            </c:strRef>
          </c:tx>
          <c:spPr>
            <a:solidFill>
              <a:schemeClr val="bg1"/>
            </a:solidFill>
            <a:ln>
              <a:solidFill>
                <a:srgbClr val="00B050"/>
              </a:solidFill>
            </a:ln>
          </c:spPr>
          <c:invertIfNegative val="0"/>
          <c:cat>
            <c:strRef>
              <c:f>IPC_c!$A$2:$A$17</c:f>
              <c:strCache>
                <c:ptCount val="16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  <c:pt idx="8">
                  <c:v>#9</c:v>
                </c:pt>
                <c:pt idx="9">
                  <c:v>#10</c:v>
                </c:pt>
                <c:pt idx="10">
                  <c:v>#11</c:v>
                </c:pt>
                <c:pt idx="11">
                  <c:v>#12</c:v>
                </c:pt>
                <c:pt idx="12">
                  <c:v>#13</c:v>
                </c:pt>
                <c:pt idx="13">
                  <c:v>#14</c:v>
                </c:pt>
                <c:pt idx="14">
                  <c:v>#15</c:v>
                </c:pt>
                <c:pt idx="15">
                  <c:v>#16</c:v>
                </c:pt>
              </c:strCache>
            </c:strRef>
          </c:cat>
          <c:val>
            <c:numRef>
              <c:f>IPC_c!$B$2:$B$17</c:f>
              <c:numCache>
                <c:formatCode>General</c:formatCode>
                <c:ptCount val="16"/>
                <c:pt idx="0">
                  <c:v>0.67</c:v>
                </c:pt>
                <c:pt idx="1">
                  <c:v>0.67</c:v>
                </c:pt>
                <c:pt idx="2">
                  <c:v>0.72</c:v>
                </c:pt>
                <c:pt idx="3">
                  <c:v>0.72</c:v>
                </c:pt>
                <c:pt idx="4">
                  <c:v>0.62</c:v>
                </c:pt>
                <c:pt idx="5">
                  <c:v>0.52</c:v>
                </c:pt>
                <c:pt idx="6">
                  <c:v>0.79</c:v>
                </c:pt>
                <c:pt idx="7">
                  <c:v>0.37</c:v>
                </c:pt>
                <c:pt idx="8">
                  <c:v>0.39</c:v>
                </c:pt>
                <c:pt idx="9">
                  <c:v>0.32</c:v>
                </c:pt>
                <c:pt idx="10">
                  <c:v>0.76</c:v>
                </c:pt>
                <c:pt idx="11">
                  <c:v>0.93</c:v>
                </c:pt>
                <c:pt idx="12">
                  <c:v>0.87</c:v>
                </c:pt>
                <c:pt idx="13">
                  <c:v>0.77</c:v>
                </c:pt>
                <c:pt idx="14">
                  <c:v>0.7</c:v>
                </c:pt>
                <c:pt idx="15">
                  <c:v>0.89</c:v>
                </c:pt>
              </c:numCache>
            </c:numRef>
          </c:val>
        </c:ser>
        <c:ser>
          <c:idx val="1"/>
          <c:order val="1"/>
          <c:tx>
            <c:strRef>
              <c:f>IPC_c!$C$1</c:f>
              <c:strCache>
                <c:ptCount val="1"/>
                <c:pt idx="0">
                  <c:v>w1 c4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solidFill>
                <a:srgbClr val="C00000"/>
              </a:solidFill>
            </a:ln>
          </c:spPr>
          <c:invertIfNegative val="0"/>
          <c:cat>
            <c:strRef>
              <c:f>IPC_c!$A$2:$A$17</c:f>
              <c:strCache>
                <c:ptCount val="16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  <c:pt idx="8">
                  <c:v>#9</c:v>
                </c:pt>
                <c:pt idx="9">
                  <c:v>#10</c:v>
                </c:pt>
                <c:pt idx="10">
                  <c:v>#11</c:v>
                </c:pt>
                <c:pt idx="11">
                  <c:v>#12</c:v>
                </c:pt>
                <c:pt idx="12">
                  <c:v>#13</c:v>
                </c:pt>
                <c:pt idx="13">
                  <c:v>#14</c:v>
                </c:pt>
                <c:pt idx="14">
                  <c:v>#15</c:v>
                </c:pt>
                <c:pt idx="15">
                  <c:v>#16</c:v>
                </c:pt>
              </c:strCache>
            </c:strRef>
          </c:cat>
          <c:val>
            <c:numRef>
              <c:f>IPC_c!$C$2:$C$17</c:f>
              <c:numCache>
                <c:formatCode>General</c:formatCode>
                <c:ptCount val="16"/>
                <c:pt idx="0">
                  <c:v>0.19</c:v>
                </c:pt>
                <c:pt idx="1">
                  <c:v>0.8</c:v>
                </c:pt>
                <c:pt idx="2">
                  <c:v>0.8</c:v>
                </c:pt>
                <c:pt idx="3">
                  <c:v>0.28999999999999998</c:v>
                </c:pt>
                <c:pt idx="4">
                  <c:v>0.72</c:v>
                </c:pt>
                <c:pt idx="5">
                  <c:v>0.8</c:v>
                </c:pt>
                <c:pt idx="6">
                  <c:v>1.1000000000000001</c:v>
                </c:pt>
                <c:pt idx="7">
                  <c:v>0.67</c:v>
                </c:pt>
                <c:pt idx="8">
                  <c:v>0.57999999999999996</c:v>
                </c:pt>
                <c:pt idx="9">
                  <c:v>0.64</c:v>
                </c:pt>
                <c:pt idx="10">
                  <c:v>1.44</c:v>
                </c:pt>
                <c:pt idx="11">
                  <c:v>1.9</c:v>
                </c:pt>
                <c:pt idx="12">
                  <c:v>0.9</c:v>
                </c:pt>
                <c:pt idx="13">
                  <c:v>2.0699999999999998</c:v>
                </c:pt>
                <c:pt idx="14">
                  <c:v>1.71</c:v>
                </c:pt>
                <c:pt idx="15">
                  <c:v>3.04</c:v>
                </c:pt>
              </c:numCache>
            </c:numRef>
          </c:val>
        </c:ser>
        <c:ser>
          <c:idx val="2"/>
          <c:order val="2"/>
          <c:tx>
            <c:strRef>
              <c:f>IPC_c!$D$1</c:f>
              <c:strCache>
                <c:ptCount val="1"/>
                <c:pt idx="0">
                  <c:v>w1 c16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tx2"/>
              </a:solidFill>
            </a:ln>
          </c:spPr>
          <c:invertIfNegative val="0"/>
          <c:cat>
            <c:strRef>
              <c:f>IPC_c!$A$2:$A$17</c:f>
              <c:strCache>
                <c:ptCount val="16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  <c:pt idx="8">
                  <c:v>#9</c:v>
                </c:pt>
                <c:pt idx="9">
                  <c:v>#10</c:v>
                </c:pt>
                <c:pt idx="10">
                  <c:v>#11</c:v>
                </c:pt>
                <c:pt idx="11">
                  <c:v>#12</c:v>
                </c:pt>
                <c:pt idx="12">
                  <c:v>#13</c:v>
                </c:pt>
                <c:pt idx="13">
                  <c:v>#14</c:v>
                </c:pt>
                <c:pt idx="14">
                  <c:v>#15</c:v>
                </c:pt>
                <c:pt idx="15">
                  <c:v>#16</c:v>
                </c:pt>
              </c:strCache>
            </c:strRef>
          </c:cat>
          <c:val>
            <c:numRef>
              <c:f>IPC_c!$D$2:$D$17</c:f>
              <c:numCache>
                <c:formatCode>General</c:formatCode>
                <c:ptCount val="16"/>
                <c:pt idx="0">
                  <c:v>0.26</c:v>
                </c:pt>
                <c:pt idx="1">
                  <c:v>1.19</c:v>
                </c:pt>
                <c:pt idx="2">
                  <c:v>0.22</c:v>
                </c:pt>
                <c:pt idx="3">
                  <c:v>1.43</c:v>
                </c:pt>
                <c:pt idx="4">
                  <c:v>1.29</c:v>
                </c:pt>
                <c:pt idx="5">
                  <c:v>1.76</c:v>
                </c:pt>
                <c:pt idx="6">
                  <c:v>1.67</c:v>
                </c:pt>
                <c:pt idx="7">
                  <c:v>1.38</c:v>
                </c:pt>
                <c:pt idx="8">
                  <c:v>1.48</c:v>
                </c:pt>
                <c:pt idx="9">
                  <c:v>1.1100000000000001</c:v>
                </c:pt>
                <c:pt idx="10">
                  <c:v>0.66</c:v>
                </c:pt>
                <c:pt idx="11">
                  <c:v>0.47</c:v>
                </c:pt>
                <c:pt idx="12">
                  <c:v>2.75</c:v>
                </c:pt>
                <c:pt idx="13">
                  <c:v>4.7300000000000004</c:v>
                </c:pt>
                <c:pt idx="14">
                  <c:v>5.56</c:v>
                </c:pt>
                <c:pt idx="15">
                  <c:v>10.119999999999999</c:v>
                </c:pt>
              </c:numCache>
            </c:numRef>
          </c:val>
        </c:ser>
        <c:ser>
          <c:idx val="3"/>
          <c:order val="3"/>
          <c:tx>
            <c:strRef>
              <c:f>IPC_c!$E$1</c:f>
              <c:strCache>
                <c:ptCount val="1"/>
                <c:pt idx="0">
                  <c:v>w1 c64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IPC_c!$A$2:$A$17</c:f>
              <c:strCache>
                <c:ptCount val="16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  <c:pt idx="8">
                  <c:v>#9</c:v>
                </c:pt>
                <c:pt idx="9">
                  <c:v>#10</c:v>
                </c:pt>
                <c:pt idx="10">
                  <c:v>#11</c:v>
                </c:pt>
                <c:pt idx="11">
                  <c:v>#12</c:v>
                </c:pt>
                <c:pt idx="12">
                  <c:v>#13</c:v>
                </c:pt>
                <c:pt idx="13">
                  <c:v>#14</c:v>
                </c:pt>
                <c:pt idx="14">
                  <c:v>#15</c:v>
                </c:pt>
                <c:pt idx="15">
                  <c:v>#16</c:v>
                </c:pt>
              </c:strCache>
            </c:strRef>
          </c:cat>
          <c:val>
            <c:numRef>
              <c:f>IPC_c!$E$2:$E$17</c:f>
              <c:numCache>
                <c:formatCode>General</c:formatCode>
                <c:ptCount val="16"/>
                <c:pt idx="0">
                  <c:v>0.6</c:v>
                </c:pt>
                <c:pt idx="1">
                  <c:v>0.63</c:v>
                </c:pt>
                <c:pt idx="2">
                  <c:v>0.4</c:v>
                </c:pt>
                <c:pt idx="3">
                  <c:v>2.97</c:v>
                </c:pt>
                <c:pt idx="4">
                  <c:v>2.4700000000000002</c:v>
                </c:pt>
                <c:pt idx="5">
                  <c:v>2.79</c:v>
                </c:pt>
                <c:pt idx="6">
                  <c:v>1.64</c:v>
                </c:pt>
                <c:pt idx="7">
                  <c:v>1.96</c:v>
                </c:pt>
                <c:pt idx="8">
                  <c:v>1.8</c:v>
                </c:pt>
                <c:pt idx="9">
                  <c:v>1.23</c:v>
                </c:pt>
                <c:pt idx="10">
                  <c:v>14.99</c:v>
                </c:pt>
                <c:pt idx="11">
                  <c:v>7.89</c:v>
                </c:pt>
                <c:pt idx="12">
                  <c:v>7.54</c:v>
                </c:pt>
                <c:pt idx="13">
                  <c:v>9.15</c:v>
                </c:pt>
                <c:pt idx="14">
                  <c:v>16.82</c:v>
                </c:pt>
                <c:pt idx="15">
                  <c:v>11.66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480256"/>
        <c:axId val="116478336"/>
      </c:barChart>
      <c:valAx>
        <c:axId val="116478336"/>
        <c:scaling>
          <c:orientation val="minMax"/>
          <c:max val="18"/>
          <c:min val="0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IPC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en-US"/>
          </a:p>
        </c:txPr>
        <c:crossAx val="116480256"/>
        <c:crosses val="autoZero"/>
        <c:crossBetween val="between"/>
        <c:majorUnit val="3"/>
      </c:valAx>
      <c:catAx>
        <c:axId val="116480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Benchmarks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en-US"/>
          </a:p>
        </c:txPr>
        <c:crossAx val="116478336"/>
        <c:crosses val="autoZero"/>
        <c:auto val="1"/>
        <c:lblAlgn val="ctr"/>
        <c:lblOffset val="100"/>
        <c:noMultiLvlLbl val="0"/>
      </c:catAx>
      <c:spPr>
        <a:noFill/>
        <a:ln>
          <a:solidFill>
            <a:srgbClr val="B3B3B3"/>
          </a:solidFill>
          <a:prstDash val="solid"/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1000" b="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4.0014248059406683E-2"/>
          <c:y val="9.457660176848004E-2"/>
          <c:w val="0.83811823243451355"/>
          <c:h val="0.83885333742477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BW_c!$B$1</c:f>
              <c:strCache>
                <c:ptCount val="1"/>
                <c:pt idx="0">
                  <c:v>w1 c1</c:v>
                </c:pt>
              </c:strCache>
            </c:strRef>
          </c:tx>
          <c:spPr>
            <a:solidFill>
              <a:schemeClr val="bg1"/>
            </a:solidFill>
            <a:ln>
              <a:solidFill>
                <a:srgbClr val="00B050"/>
              </a:solidFill>
            </a:ln>
          </c:spPr>
          <c:invertIfNegative val="0"/>
          <c:cat>
            <c:strRef>
              <c:f>BW_c!$A$2:$A$17</c:f>
              <c:strCache>
                <c:ptCount val="16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  <c:pt idx="8">
                  <c:v>#9</c:v>
                </c:pt>
                <c:pt idx="9">
                  <c:v>#10</c:v>
                </c:pt>
                <c:pt idx="10">
                  <c:v>#11</c:v>
                </c:pt>
                <c:pt idx="11">
                  <c:v>#12</c:v>
                </c:pt>
                <c:pt idx="12">
                  <c:v>#13</c:v>
                </c:pt>
                <c:pt idx="13">
                  <c:v>#14</c:v>
                </c:pt>
                <c:pt idx="14">
                  <c:v>#15</c:v>
                </c:pt>
                <c:pt idx="15">
                  <c:v>#16</c:v>
                </c:pt>
              </c:strCache>
            </c:strRef>
          </c:cat>
          <c:val>
            <c:numRef>
              <c:f>BW_c!$B$2:$B$17</c:f>
              <c:numCache>
                <c:formatCode>0.00</c:formatCode>
                <c:ptCount val="16"/>
                <c:pt idx="0">
                  <c:v>2.78</c:v>
                </c:pt>
                <c:pt idx="1">
                  <c:v>2.64</c:v>
                </c:pt>
                <c:pt idx="2">
                  <c:v>3.2</c:v>
                </c:pt>
                <c:pt idx="3">
                  <c:v>2.4</c:v>
                </c:pt>
                <c:pt idx="4">
                  <c:v>3.24</c:v>
                </c:pt>
                <c:pt idx="5">
                  <c:v>6.72</c:v>
                </c:pt>
                <c:pt idx="6">
                  <c:v>8.5399999999999991</c:v>
                </c:pt>
                <c:pt idx="7">
                  <c:v>6.42</c:v>
                </c:pt>
                <c:pt idx="8">
                  <c:v>3.8</c:v>
                </c:pt>
                <c:pt idx="9">
                  <c:v>3.72</c:v>
                </c:pt>
                <c:pt idx="10">
                  <c:v>2.2200000000000002</c:v>
                </c:pt>
                <c:pt idx="11">
                  <c:v>2.08</c:v>
                </c:pt>
                <c:pt idx="12">
                  <c:v>2.14</c:v>
                </c:pt>
                <c:pt idx="13">
                  <c:v>4.84</c:v>
                </c:pt>
                <c:pt idx="14">
                  <c:v>2.4</c:v>
                </c:pt>
                <c:pt idx="15">
                  <c:v>2.3199999999999998</c:v>
                </c:pt>
              </c:numCache>
            </c:numRef>
          </c:val>
        </c:ser>
        <c:ser>
          <c:idx val="1"/>
          <c:order val="1"/>
          <c:tx>
            <c:strRef>
              <c:f>BW_c!$C$1</c:f>
              <c:strCache>
                <c:ptCount val="1"/>
                <c:pt idx="0">
                  <c:v>w1 c4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solidFill>
                <a:srgbClr val="C00000"/>
              </a:solidFill>
            </a:ln>
          </c:spPr>
          <c:invertIfNegative val="0"/>
          <c:cat>
            <c:strRef>
              <c:f>BW_c!$A$2:$A$17</c:f>
              <c:strCache>
                <c:ptCount val="16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  <c:pt idx="8">
                  <c:v>#9</c:v>
                </c:pt>
                <c:pt idx="9">
                  <c:v>#10</c:v>
                </c:pt>
                <c:pt idx="10">
                  <c:v>#11</c:v>
                </c:pt>
                <c:pt idx="11">
                  <c:v>#12</c:v>
                </c:pt>
                <c:pt idx="12">
                  <c:v>#13</c:v>
                </c:pt>
                <c:pt idx="13">
                  <c:v>#14</c:v>
                </c:pt>
                <c:pt idx="14">
                  <c:v>#15</c:v>
                </c:pt>
                <c:pt idx="15">
                  <c:v>#16</c:v>
                </c:pt>
              </c:strCache>
            </c:strRef>
          </c:cat>
          <c:val>
            <c:numRef>
              <c:f>BW_c!$C$2:$C$17</c:f>
              <c:numCache>
                <c:formatCode>0.00</c:formatCode>
                <c:ptCount val="16"/>
                <c:pt idx="0">
                  <c:v>1.1399999999999999</c:v>
                </c:pt>
                <c:pt idx="1">
                  <c:v>5.88</c:v>
                </c:pt>
                <c:pt idx="2">
                  <c:v>4.42</c:v>
                </c:pt>
                <c:pt idx="3">
                  <c:v>1.22</c:v>
                </c:pt>
                <c:pt idx="4">
                  <c:v>3.78</c:v>
                </c:pt>
                <c:pt idx="5">
                  <c:v>8.18</c:v>
                </c:pt>
                <c:pt idx="6">
                  <c:v>11.28</c:v>
                </c:pt>
                <c:pt idx="7">
                  <c:v>13.72</c:v>
                </c:pt>
                <c:pt idx="8">
                  <c:v>5.6</c:v>
                </c:pt>
                <c:pt idx="9">
                  <c:v>8.24</c:v>
                </c:pt>
                <c:pt idx="10">
                  <c:v>3.82</c:v>
                </c:pt>
                <c:pt idx="11">
                  <c:v>3.2</c:v>
                </c:pt>
                <c:pt idx="12">
                  <c:v>2.42</c:v>
                </c:pt>
                <c:pt idx="13">
                  <c:v>9.6</c:v>
                </c:pt>
                <c:pt idx="14">
                  <c:v>3.32</c:v>
                </c:pt>
                <c:pt idx="15">
                  <c:v>6.54</c:v>
                </c:pt>
              </c:numCache>
            </c:numRef>
          </c:val>
        </c:ser>
        <c:ser>
          <c:idx val="2"/>
          <c:order val="2"/>
          <c:tx>
            <c:strRef>
              <c:f>BW_c!$D$1</c:f>
              <c:strCache>
                <c:ptCount val="1"/>
                <c:pt idx="0">
                  <c:v>w1 c16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tx2"/>
              </a:solidFill>
            </a:ln>
          </c:spPr>
          <c:invertIfNegative val="0"/>
          <c:cat>
            <c:strRef>
              <c:f>BW_c!$A$2:$A$17</c:f>
              <c:strCache>
                <c:ptCount val="16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  <c:pt idx="8">
                  <c:v>#9</c:v>
                </c:pt>
                <c:pt idx="9">
                  <c:v>#10</c:v>
                </c:pt>
                <c:pt idx="10">
                  <c:v>#11</c:v>
                </c:pt>
                <c:pt idx="11">
                  <c:v>#12</c:v>
                </c:pt>
                <c:pt idx="12">
                  <c:v>#13</c:v>
                </c:pt>
                <c:pt idx="13">
                  <c:v>#14</c:v>
                </c:pt>
                <c:pt idx="14">
                  <c:v>#15</c:v>
                </c:pt>
                <c:pt idx="15">
                  <c:v>#16</c:v>
                </c:pt>
              </c:strCache>
            </c:strRef>
          </c:cat>
          <c:val>
            <c:numRef>
              <c:f>BW_c!$D$2:$D$17</c:f>
              <c:numCache>
                <c:formatCode>0.00</c:formatCode>
                <c:ptCount val="16"/>
                <c:pt idx="0">
                  <c:v>2.44</c:v>
                </c:pt>
                <c:pt idx="1">
                  <c:v>15.46</c:v>
                </c:pt>
                <c:pt idx="2">
                  <c:v>1.58</c:v>
                </c:pt>
                <c:pt idx="3">
                  <c:v>6.68</c:v>
                </c:pt>
                <c:pt idx="4">
                  <c:v>8.8800000000000008</c:v>
                </c:pt>
                <c:pt idx="5">
                  <c:v>12.52</c:v>
                </c:pt>
                <c:pt idx="6">
                  <c:v>12.16</c:v>
                </c:pt>
                <c:pt idx="7">
                  <c:v>33.340000000000003</c:v>
                </c:pt>
                <c:pt idx="8">
                  <c:v>15.8</c:v>
                </c:pt>
                <c:pt idx="9">
                  <c:v>15.3</c:v>
                </c:pt>
                <c:pt idx="10">
                  <c:v>2.76</c:v>
                </c:pt>
                <c:pt idx="11">
                  <c:v>1.1599999999999999</c:v>
                </c:pt>
                <c:pt idx="12">
                  <c:v>6.74</c:v>
                </c:pt>
                <c:pt idx="13">
                  <c:v>21.62</c:v>
                </c:pt>
                <c:pt idx="14">
                  <c:v>7.38</c:v>
                </c:pt>
                <c:pt idx="15">
                  <c:v>25.4</c:v>
                </c:pt>
              </c:numCache>
            </c:numRef>
          </c:val>
        </c:ser>
        <c:ser>
          <c:idx val="3"/>
          <c:order val="3"/>
          <c:tx>
            <c:strRef>
              <c:f>BW_c!$E$1</c:f>
              <c:strCache>
                <c:ptCount val="1"/>
                <c:pt idx="0">
                  <c:v>w1 c64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</c:spPr>
          <c:invertIfNegative val="0"/>
          <c:cat>
            <c:strRef>
              <c:f>BW_c!$A$2:$A$17</c:f>
              <c:strCache>
                <c:ptCount val="16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  <c:pt idx="8">
                  <c:v>#9</c:v>
                </c:pt>
                <c:pt idx="9">
                  <c:v>#10</c:v>
                </c:pt>
                <c:pt idx="10">
                  <c:v>#11</c:v>
                </c:pt>
                <c:pt idx="11">
                  <c:v>#12</c:v>
                </c:pt>
                <c:pt idx="12">
                  <c:v>#13</c:v>
                </c:pt>
                <c:pt idx="13">
                  <c:v>#14</c:v>
                </c:pt>
                <c:pt idx="14">
                  <c:v>#15</c:v>
                </c:pt>
                <c:pt idx="15">
                  <c:v>#16</c:v>
                </c:pt>
              </c:strCache>
            </c:strRef>
          </c:cat>
          <c:val>
            <c:numRef>
              <c:f>BW_c!$E$2:$E$17</c:f>
              <c:numCache>
                <c:formatCode>0.00</c:formatCode>
                <c:ptCount val="16"/>
                <c:pt idx="0">
                  <c:v>7.78</c:v>
                </c:pt>
                <c:pt idx="1">
                  <c:v>7.76</c:v>
                </c:pt>
                <c:pt idx="2">
                  <c:v>4.46</c:v>
                </c:pt>
                <c:pt idx="3">
                  <c:v>14.34</c:v>
                </c:pt>
                <c:pt idx="4">
                  <c:v>17.28</c:v>
                </c:pt>
                <c:pt idx="5">
                  <c:v>15.84</c:v>
                </c:pt>
                <c:pt idx="6">
                  <c:v>12.84</c:v>
                </c:pt>
                <c:pt idx="7">
                  <c:v>37.74</c:v>
                </c:pt>
                <c:pt idx="8">
                  <c:v>18.739999999999998</c:v>
                </c:pt>
                <c:pt idx="9">
                  <c:v>16.68</c:v>
                </c:pt>
                <c:pt idx="10">
                  <c:v>20.86</c:v>
                </c:pt>
                <c:pt idx="11">
                  <c:v>18.04</c:v>
                </c:pt>
                <c:pt idx="12">
                  <c:v>23.26</c:v>
                </c:pt>
                <c:pt idx="13">
                  <c:v>49.36</c:v>
                </c:pt>
                <c:pt idx="14">
                  <c:v>20.96</c:v>
                </c:pt>
                <c:pt idx="15">
                  <c:v>34.520000000000003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096000"/>
        <c:axId val="116094080"/>
      </c:barChart>
      <c:valAx>
        <c:axId val="116094080"/>
        <c:scaling>
          <c:orientation val="minMax"/>
          <c:max val="50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baseline="0"/>
                  <a:t>L1-L2  Bankdwith (GB/s)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en-US"/>
          </a:p>
        </c:txPr>
        <c:crossAx val="116096000"/>
        <c:crosses val="autoZero"/>
        <c:crossBetween val="between"/>
        <c:majorUnit val="10"/>
      </c:valAx>
      <c:catAx>
        <c:axId val="116096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Benchmarks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en-US"/>
          </a:p>
        </c:txPr>
        <c:crossAx val="116094080"/>
        <c:crosses val="autoZero"/>
        <c:auto val="1"/>
        <c:lblAlgn val="ctr"/>
        <c:lblOffset val="100"/>
        <c:noMultiLvlLbl val="0"/>
      </c:catAx>
      <c:spPr>
        <a:noFill/>
        <a:ln>
          <a:solidFill>
            <a:srgbClr val="B3B3B3"/>
          </a:solidFill>
          <a:prstDash val="solid"/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1000" b="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85851768528934"/>
          <c:y val="0.12883945756780402"/>
          <c:w val="0.78110329958755154"/>
          <c:h val="0.693139982502187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miss_c!$B$1</c:f>
              <c:strCache>
                <c:ptCount val="1"/>
                <c:pt idx="0">
                  <c:v>w1 c1</c:v>
                </c:pt>
              </c:strCache>
            </c:strRef>
          </c:tx>
          <c:spPr>
            <a:solidFill>
              <a:schemeClr val="bg1"/>
            </a:solidFill>
            <a:ln>
              <a:solidFill>
                <a:srgbClr val="00B050"/>
              </a:solidFill>
            </a:ln>
          </c:spPr>
          <c:invertIfNegative val="0"/>
          <c:cat>
            <c:strRef>
              <c:f>miss_c!$A$2:$A$17</c:f>
              <c:strCache>
                <c:ptCount val="16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  <c:pt idx="8">
                  <c:v>#9</c:v>
                </c:pt>
                <c:pt idx="9">
                  <c:v>#10</c:v>
                </c:pt>
                <c:pt idx="10">
                  <c:v>#11</c:v>
                </c:pt>
                <c:pt idx="11">
                  <c:v>#12</c:v>
                </c:pt>
                <c:pt idx="12">
                  <c:v>#13</c:v>
                </c:pt>
                <c:pt idx="13">
                  <c:v>#14</c:v>
                </c:pt>
                <c:pt idx="14">
                  <c:v>#15</c:v>
                </c:pt>
                <c:pt idx="15">
                  <c:v>#16</c:v>
                </c:pt>
              </c:strCache>
            </c:strRef>
          </c:cat>
          <c:val>
            <c:numRef>
              <c:f>miss_c!$B$2:$B$17</c:f>
              <c:numCache>
                <c:formatCode>General</c:formatCode>
                <c:ptCount val="16"/>
                <c:pt idx="0">
                  <c:v>203.51</c:v>
                </c:pt>
                <c:pt idx="1">
                  <c:v>214.5</c:v>
                </c:pt>
                <c:pt idx="2">
                  <c:v>201.47</c:v>
                </c:pt>
                <c:pt idx="3">
                  <c:v>213.69</c:v>
                </c:pt>
                <c:pt idx="4">
                  <c:v>182.07</c:v>
                </c:pt>
                <c:pt idx="5">
                  <c:v>158.99</c:v>
                </c:pt>
                <c:pt idx="6">
                  <c:v>102.31</c:v>
                </c:pt>
                <c:pt idx="7">
                  <c:v>111.2</c:v>
                </c:pt>
                <c:pt idx="8">
                  <c:v>164.97</c:v>
                </c:pt>
                <c:pt idx="9">
                  <c:v>162.19</c:v>
                </c:pt>
                <c:pt idx="10">
                  <c:v>207.44</c:v>
                </c:pt>
                <c:pt idx="11">
                  <c:v>246.08</c:v>
                </c:pt>
                <c:pt idx="12">
                  <c:v>212.17</c:v>
                </c:pt>
                <c:pt idx="13">
                  <c:v>171.26</c:v>
                </c:pt>
                <c:pt idx="14">
                  <c:v>183.81</c:v>
                </c:pt>
                <c:pt idx="15">
                  <c:v>190.09</c:v>
                </c:pt>
              </c:numCache>
            </c:numRef>
          </c:val>
        </c:ser>
        <c:ser>
          <c:idx val="1"/>
          <c:order val="1"/>
          <c:tx>
            <c:strRef>
              <c:f>miss_c!$C$1</c:f>
              <c:strCache>
                <c:ptCount val="1"/>
                <c:pt idx="0">
                  <c:v>w1 c4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solidFill>
                <a:srgbClr val="C00000"/>
              </a:solidFill>
            </a:ln>
          </c:spPr>
          <c:invertIfNegative val="0"/>
          <c:cat>
            <c:strRef>
              <c:f>miss_c!$A$2:$A$17</c:f>
              <c:strCache>
                <c:ptCount val="16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  <c:pt idx="8">
                  <c:v>#9</c:v>
                </c:pt>
                <c:pt idx="9">
                  <c:v>#10</c:v>
                </c:pt>
                <c:pt idx="10">
                  <c:v>#11</c:v>
                </c:pt>
                <c:pt idx="11">
                  <c:v>#12</c:v>
                </c:pt>
                <c:pt idx="12">
                  <c:v>#13</c:v>
                </c:pt>
                <c:pt idx="13">
                  <c:v>#14</c:v>
                </c:pt>
                <c:pt idx="14">
                  <c:v>#15</c:v>
                </c:pt>
                <c:pt idx="15">
                  <c:v>#16</c:v>
                </c:pt>
              </c:strCache>
            </c:strRef>
          </c:cat>
          <c:val>
            <c:numRef>
              <c:f>miss_c!$C$2:$C$17</c:f>
              <c:numCache>
                <c:formatCode>General</c:formatCode>
                <c:ptCount val="16"/>
                <c:pt idx="0">
                  <c:v>359.39</c:v>
                </c:pt>
                <c:pt idx="1">
                  <c:v>149.37</c:v>
                </c:pt>
                <c:pt idx="2">
                  <c:v>172.07</c:v>
                </c:pt>
                <c:pt idx="3">
                  <c:v>336.46</c:v>
                </c:pt>
                <c:pt idx="4">
                  <c:v>173.35</c:v>
                </c:pt>
                <c:pt idx="5">
                  <c:v>143.97999999999999</c:v>
                </c:pt>
                <c:pt idx="6">
                  <c:v>271.17</c:v>
                </c:pt>
                <c:pt idx="7">
                  <c:v>138.88</c:v>
                </c:pt>
                <c:pt idx="8">
                  <c:v>172.31</c:v>
                </c:pt>
                <c:pt idx="9">
                  <c:v>171.67</c:v>
                </c:pt>
                <c:pt idx="10">
                  <c:v>135.25</c:v>
                </c:pt>
                <c:pt idx="11">
                  <c:v>176.89</c:v>
                </c:pt>
                <c:pt idx="12">
                  <c:v>191.24</c:v>
                </c:pt>
                <c:pt idx="13">
                  <c:v>143.1</c:v>
                </c:pt>
                <c:pt idx="14">
                  <c:v>164.62</c:v>
                </c:pt>
                <c:pt idx="15">
                  <c:v>103.68</c:v>
                </c:pt>
              </c:numCache>
            </c:numRef>
          </c:val>
        </c:ser>
        <c:ser>
          <c:idx val="2"/>
          <c:order val="2"/>
          <c:tx>
            <c:strRef>
              <c:f>miss_c!$D$1</c:f>
              <c:strCache>
                <c:ptCount val="1"/>
                <c:pt idx="0">
                  <c:v>w1 c16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tx2"/>
              </a:solidFill>
            </a:ln>
          </c:spPr>
          <c:invertIfNegative val="0"/>
          <c:cat>
            <c:strRef>
              <c:f>miss_c!$A$2:$A$17</c:f>
              <c:strCache>
                <c:ptCount val="16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  <c:pt idx="8">
                  <c:v>#9</c:v>
                </c:pt>
                <c:pt idx="9">
                  <c:v>#10</c:v>
                </c:pt>
                <c:pt idx="10">
                  <c:v>#11</c:v>
                </c:pt>
                <c:pt idx="11">
                  <c:v>#12</c:v>
                </c:pt>
                <c:pt idx="12">
                  <c:v>#13</c:v>
                </c:pt>
                <c:pt idx="13">
                  <c:v>#14</c:v>
                </c:pt>
                <c:pt idx="14">
                  <c:v>#15</c:v>
                </c:pt>
                <c:pt idx="15">
                  <c:v>#16</c:v>
                </c:pt>
              </c:strCache>
            </c:strRef>
          </c:cat>
          <c:val>
            <c:numRef>
              <c:f>miss_c!$D$2:$D$17</c:f>
              <c:numCache>
                <c:formatCode>General</c:formatCode>
                <c:ptCount val="16"/>
                <c:pt idx="0">
                  <c:v>252.17</c:v>
                </c:pt>
                <c:pt idx="1">
                  <c:v>170.46</c:v>
                </c:pt>
                <c:pt idx="2">
                  <c:v>299.04000000000002</c:v>
                </c:pt>
                <c:pt idx="3">
                  <c:v>140.31</c:v>
                </c:pt>
                <c:pt idx="4">
                  <c:v>161.05000000000001</c:v>
                </c:pt>
                <c:pt idx="5">
                  <c:v>136.22</c:v>
                </c:pt>
                <c:pt idx="6">
                  <c:v>489.52</c:v>
                </c:pt>
                <c:pt idx="7">
                  <c:v>265.35000000000002</c:v>
                </c:pt>
                <c:pt idx="8">
                  <c:v>196.23</c:v>
                </c:pt>
                <c:pt idx="9">
                  <c:v>463.57</c:v>
                </c:pt>
                <c:pt idx="10">
                  <c:v>175.57</c:v>
                </c:pt>
                <c:pt idx="11">
                  <c:v>338.61</c:v>
                </c:pt>
                <c:pt idx="12">
                  <c:v>93.51</c:v>
                </c:pt>
                <c:pt idx="13">
                  <c:v>141.19</c:v>
                </c:pt>
                <c:pt idx="14">
                  <c:v>137.4</c:v>
                </c:pt>
                <c:pt idx="15">
                  <c:v>94.07</c:v>
                </c:pt>
              </c:numCache>
            </c:numRef>
          </c:val>
        </c:ser>
        <c:ser>
          <c:idx val="3"/>
          <c:order val="3"/>
          <c:tx>
            <c:strRef>
              <c:f>miss_c!$E$1</c:f>
              <c:strCache>
                <c:ptCount val="1"/>
                <c:pt idx="0">
                  <c:v>w1 c64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miss_c!$A$2:$A$17</c:f>
              <c:strCache>
                <c:ptCount val="16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  <c:pt idx="8">
                  <c:v>#9</c:v>
                </c:pt>
                <c:pt idx="9">
                  <c:v>#10</c:v>
                </c:pt>
                <c:pt idx="10">
                  <c:v>#11</c:v>
                </c:pt>
                <c:pt idx="11">
                  <c:v>#12</c:v>
                </c:pt>
                <c:pt idx="12">
                  <c:v>#13</c:v>
                </c:pt>
                <c:pt idx="13">
                  <c:v>#14</c:v>
                </c:pt>
                <c:pt idx="14">
                  <c:v>#15</c:v>
                </c:pt>
                <c:pt idx="15">
                  <c:v>#16</c:v>
                </c:pt>
              </c:strCache>
            </c:strRef>
          </c:cat>
          <c:val>
            <c:numRef>
              <c:f>miss_c!$E$2:$E$17</c:f>
              <c:numCache>
                <c:formatCode>General</c:formatCode>
                <c:ptCount val="16"/>
                <c:pt idx="0">
                  <c:v>347.45</c:v>
                </c:pt>
                <c:pt idx="1">
                  <c:v>370.01</c:v>
                </c:pt>
                <c:pt idx="2">
                  <c:v>324.88</c:v>
                </c:pt>
                <c:pt idx="3">
                  <c:v>290.01</c:v>
                </c:pt>
                <c:pt idx="4">
                  <c:v>413.47</c:v>
                </c:pt>
                <c:pt idx="5">
                  <c:v>127.3</c:v>
                </c:pt>
                <c:pt idx="6">
                  <c:v>243.35</c:v>
                </c:pt>
                <c:pt idx="7">
                  <c:v>948.74</c:v>
                </c:pt>
                <c:pt idx="8">
                  <c:v>946.54</c:v>
                </c:pt>
                <c:pt idx="9">
                  <c:v>1956.76</c:v>
                </c:pt>
                <c:pt idx="10">
                  <c:v>213.99</c:v>
                </c:pt>
                <c:pt idx="11">
                  <c:v>139.86000000000001</c:v>
                </c:pt>
                <c:pt idx="12">
                  <c:v>135.26</c:v>
                </c:pt>
                <c:pt idx="13">
                  <c:v>396.22</c:v>
                </c:pt>
                <c:pt idx="14">
                  <c:v>398.53</c:v>
                </c:pt>
                <c:pt idx="15">
                  <c:v>416.01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170752"/>
        <c:axId val="116168576"/>
      </c:barChart>
      <c:valAx>
        <c:axId val="116168576"/>
        <c:scaling>
          <c:orientation val="minMax"/>
          <c:max val="2500"/>
          <c:min val="0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Average L1 Miss Panelty (cycle)</a:t>
                </a:r>
              </a:p>
            </c:rich>
          </c:tx>
          <c:layout>
            <c:manualLayout>
              <c:xMode val="edge"/>
              <c:yMode val="edge"/>
              <c:x val="2.298150231221101E-4"/>
              <c:y val="8.9950568678915141E-2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en-US"/>
          </a:p>
        </c:txPr>
        <c:crossAx val="116170752"/>
        <c:crosses val="autoZero"/>
        <c:crossBetween val="between"/>
        <c:majorUnit val="500"/>
      </c:valAx>
      <c:catAx>
        <c:axId val="116170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Benchmarks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en-US"/>
          </a:p>
        </c:txPr>
        <c:crossAx val="116168576"/>
        <c:crosses val="autoZero"/>
        <c:auto val="1"/>
        <c:lblAlgn val="ctr"/>
        <c:lblOffset val="100"/>
        <c:noMultiLvlLbl val="0"/>
      </c:catAx>
      <c:spPr>
        <a:noFill/>
        <a:ln>
          <a:solidFill>
            <a:srgbClr val="B3B3B3"/>
          </a:solidFill>
          <a:prstDash val="solid"/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1000" b="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3.7215713301171627E-2"/>
          <c:y val="9.8932423460823898E-2"/>
          <c:w val="0.85236224910874558"/>
          <c:h val="0.821352637940940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IPC_w_scale!$B$1:$B$1</c:f>
              <c:strCache>
                <c:ptCount val="1"/>
                <c:pt idx="0">
                  <c:v>w1 c1</c:v>
                </c:pt>
              </c:strCache>
            </c:strRef>
          </c:tx>
          <c:spPr>
            <a:solidFill>
              <a:schemeClr val="bg1"/>
            </a:solidFill>
            <a:ln>
              <a:solidFill>
                <a:srgbClr val="00B050"/>
              </a:solidFill>
            </a:ln>
          </c:spPr>
          <c:invertIfNegative val="0"/>
          <c:cat>
            <c:strRef>
              <c:f>IPC_w_scale!$A$2:$A$23</c:f>
              <c:strCache>
                <c:ptCount val="22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  <c:pt idx="8">
                  <c:v>#9</c:v>
                </c:pt>
                <c:pt idx="9">
                  <c:v>#10</c:v>
                </c:pt>
                <c:pt idx="10">
                  <c:v>#11</c:v>
                </c:pt>
                <c:pt idx="11">
                  <c:v>#12</c:v>
                </c:pt>
                <c:pt idx="12">
                  <c:v>#13</c:v>
                </c:pt>
                <c:pt idx="13">
                  <c:v>#14</c:v>
                </c:pt>
                <c:pt idx="14">
                  <c:v>#15</c:v>
                </c:pt>
                <c:pt idx="15">
                  <c:v>#16</c:v>
                </c:pt>
                <c:pt idx="16">
                  <c:v>#17</c:v>
                </c:pt>
                <c:pt idx="17">
                  <c:v>#18</c:v>
                </c:pt>
                <c:pt idx="18">
                  <c:v>#19</c:v>
                </c:pt>
                <c:pt idx="19">
                  <c:v>#20</c:v>
                </c:pt>
                <c:pt idx="20">
                  <c:v>#21</c:v>
                </c:pt>
                <c:pt idx="21">
                  <c:v>#22</c:v>
                </c:pt>
              </c:strCache>
            </c:strRef>
          </c:cat>
          <c:val>
            <c:numRef>
              <c:f>IPC_w_scale!$B$2:$B$23</c:f>
              <c:numCache>
                <c:formatCode>0.00</c:formatCode>
                <c:ptCount val="2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</c:numCache>
            </c:numRef>
          </c:val>
        </c:ser>
        <c:ser>
          <c:idx val="1"/>
          <c:order val="1"/>
          <c:tx>
            <c:strRef>
              <c:f>IPC_w_scale!$C$1:$C$1</c:f>
              <c:strCache>
                <c:ptCount val="1"/>
                <c:pt idx="0">
                  <c:v>w4 c1</c:v>
                </c:pt>
              </c:strCache>
            </c:strRef>
          </c:tx>
          <c:spPr>
            <a:solidFill>
              <a:schemeClr val="accent3">
                <a:lumMod val="20000"/>
                <a:lumOff val="80000"/>
              </a:schemeClr>
            </a:solidFill>
            <a:ln>
              <a:solidFill>
                <a:srgbClr val="00B050"/>
              </a:solidFill>
            </a:ln>
          </c:spPr>
          <c:invertIfNegative val="0"/>
          <c:cat>
            <c:strRef>
              <c:f>IPC_w_scale!$A$2:$A$23</c:f>
              <c:strCache>
                <c:ptCount val="22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  <c:pt idx="8">
                  <c:v>#9</c:v>
                </c:pt>
                <c:pt idx="9">
                  <c:v>#10</c:v>
                </c:pt>
                <c:pt idx="10">
                  <c:v>#11</c:v>
                </c:pt>
                <c:pt idx="11">
                  <c:v>#12</c:v>
                </c:pt>
                <c:pt idx="12">
                  <c:v>#13</c:v>
                </c:pt>
                <c:pt idx="13">
                  <c:v>#14</c:v>
                </c:pt>
                <c:pt idx="14">
                  <c:v>#15</c:v>
                </c:pt>
                <c:pt idx="15">
                  <c:v>#16</c:v>
                </c:pt>
                <c:pt idx="16">
                  <c:v>#17</c:v>
                </c:pt>
                <c:pt idx="17">
                  <c:v>#18</c:v>
                </c:pt>
                <c:pt idx="18">
                  <c:v>#19</c:v>
                </c:pt>
                <c:pt idx="19">
                  <c:v>#20</c:v>
                </c:pt>
                <c:pt idx="20">
                  <c:v>#21</c:v>
                </c:pt>
                <c:pt idx="21">
                  <c:v>#22</c:v>
                </c:pt>
              </c:strCache>
            </c:strRef>
          </c:cat>
          <c:val>
            <c:numRef>
              <c:f>IPC_w_scale!$C$2:$C$23</c:f>
              <c:numCache>
                <c:formatCode>0.00</c:formatCode>
                <c:ptCount val="22"/>
                <c:pt idx="0">
                  <c:v>1.1346153846153799</c:v>
                </c:pt>
                <c:pt idx="1">
                  <c:v>1.0833333333333299</c:v>
                </c:pt>
                <c:pt idx="2">
                  <c:v>1.43548387096774</c:v>
                </c:pt>
                <c:pt idx="3">
                  <c:v>1.0833333333333299</c:v>
                </c:pt>
                <c:pt idx="4">
                  <c:v>0.97701149425287404</c:v>
                </c:pt>
                <c:pt idx="5">
                  <c:v>1.4805194805194799</c:v>
                </c:pt>
                <c:pt idx="6">
                  <c:v>2.12820512820513</c:v>
                </c:pt>
                <c:pt idx="7">
                  <c:v>1.0298507462686599</c:v>
                </c:pt>
                <c:pt idx="8">
                  <c:v>2.125</c:v>
                </c:pt>
                <c:pt idx="9">
                  <c:v>1</c:v>
                </c:pt>
                <c:pt idx="10">
                  <c:v>2.8651685393258401</c:v>
                </c:pt>
                <c:pt idx="11">
                  <c:v>1</c:v>
                </c:pt>
                <c:pt idx="12">
                  <c:v>1.4142857142857099</c:v>
                </c:pt>
                <c:pt idx="13">
                  <c:v>1.20754716981132</c:v>
                </c:pt>
                <c:pt idx="14">
                  <c:v>1.0298507462686599</c:v>
                </c:pt>
                <c:pt idx="15">
                  <c:v>1.2473118279569899</c:v>
                </c:pt>
                <c:pt idx="16">
                  <c:v>1.4675324675324699</c:v>
                </c:pt>
                <c:pt idx="17">
                  <c:v>1.11392405063291</c:v>
                </c:pt>
                <c:pt idx="18">
                  <c:v>2.1612903225806499</c:v>
                </c:pt>
                <c:pt idx="19">
                  <c:v>2.0322580645161299</c:v>
                </c:pt>
                <c:pt idx="20">
                  <c:v>2</c:v>
                </c:pt>
                <c:pt idx="21">
                  <c:v>2.8666666666666698</c:v>
                </c:pt>
              </c:numCache>
            </c:numRef>
          </c:val>
        </c:ser>
        <c:ser>
          <c:idx val="2"/>
          <c:order val="2"/>
          <c:tx>
            <c:strRef>
              <c:f>IPC_w_scale!$D$1:$D$1</c:f>
              <c:strCache>
                <c:ptCount val="1"/>
                <c:pt idx="0">
                  <c:v>w16 c1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rgbClr val="00B050"/>
              </a:solidFill>
            </a:ln>
          </c:spPr>
          <c:invertIfNegative val="0"/>
          <c:cat>
            <c:strRef>
              <c:f>IPC_w_scale!$A$2:$A$23</c:f>
              <c:strCache>
                <c:ptCount val="22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  <c:pt idx="8">
                  <c:v>#9</c:v>
                </c:pt>
                <c:pt idx="9">
                  <c:v>#10</c:v>
                </c:pt>
                <c:pt idx="10">
                  <c:v>#11</c:v>
                </c:pt>
                <c:pt idx="11">
                  <c:v>#12</c:v>
                </c:pt>
                <c:pt idx="12">
                  <c:v>#13</c:v>
                </c:pt>
                <c:pt idx="13">
                  <c:v>#14</c:v>
                </c:pt>
                <c:pt idx="14">
                  <c:v>#15</c:v>
                </c:pt>
                <c:pt idx="15">
                  <c:v>#16</c:v>
                </c:pt>
                <c:pt idx="16">
                  <c:v>#17</c:v>
                </c:pt>
                <c:pt idx="17">
                  <c:v>#18</c:v>
                </c:pt>
                <c:pt idx="18">
                  <c:v>#19</c:v>
                </c:pt>
                <c:pt idx="19">
                  <c:v>#20</c:v>
                </c:pt>
                <c:pt idx="20">
                  <c:v>#21</c:v>
                </c:pt>
                <c:pt idx="21">
                  <c:v>#22</c:v>
                </c:pt>
              </c:strCache>
            </c:strRef>
          </c:cat>
          <c:val>
            <c:numRef>
              <c:f>IPC_w_scale!$D$2:$D$23</c:f>
              <c:numCache>
                <c:formatCode>0.00</c:formatCode>
                <c:ptCount val="22"/>
                <c:pt idx="0">
                  <c:v>1.3846153846153799</c:v>
                </c:pt>
                <c:pt idx="1">
                  <c:v>1.2083333333333299</c:v>
                </c:pt>
                <c:pt idx="2">
                  <c:v>1.6451612903225801</c:v>
                </c:pt>
                <c:pt idx="3">
                  <c:v>1.125</c:v>
                </c:pt>
                <c:pt idx="4">
                  <c:v>0.27586206896551702</c:v>
                </c:pt>
                <c:pt idx="5">
                  <c:v>1.8051948051948099</c:v>
                </c:pt>
                <c:pt idx="6">
                  <c:v>4.02564102564103</c:v>
                </c:pt>
                <c:pt idx="7">
                  <c:v>0.28358208955223901</c:v>
                </c:pt>
                <c:pt idx="8">
                  <c:v>4.59375</c:v>
                </c:pt>
                <c:pt idx="9">
                  <c:v>1</c:v>
                </c:pt>
                <c:pt idx="10">
                  <c:v>4.1123595505618002</c:v>
                </c:pt>
                <c:pt idx="11">
                  <c:v>1</c:v>
                </c:pt>
                <c:pt idx="12">
                  <c:v>0.94285714285714295</c:v>
                </c:pt>
                <c:pt idx="13">
                  <c:v>2.3018867924528301</c:v>
                </c:pt>
                <c:pt idx="14">
                  <c:v>0.28358208955223901</c:v>
                </c:pt>
                <c:pt idx="15">
                  <c:v>1.36559139784946</c:v>
                </c:pt>
                <c:pt idx="16">
                  <c:v>1.8051948051948099</c:v>
                </c:pt>
                <c:pt idx="17">
                  <c:v>1.55696202531646</c:v>
                </c:pt>
                <c:pt idx="18">
                  <c:v>4.5161290322580596</c:v>
                </c:pt>
                <c:pt idx="19">
                  <c:v>2.5806451612903198</c:v>
                </c:pt>
                <c:pt idx="20">
                  <c:v>2.48648648648649</c:v>
                </c:pt>
                <c:pt idx="21">
                  <c:v>4.1666666666666696</c:v>
                </c:pt>
              </c:numCache>
            </c:numRef>
          </c:val>
        </c:ser>
        <c:ser>
          <c:idx val="3"/>
          <c:order val="3"/>
          <c:tx>
            <c:strRef>
              <c:f>IPC_w_scale!$E$1:$E$1</c:f>
              <c:strCache>
                <c:ptCount val="1"/>
                <c:pt idx="0">
                  <c:v>w64 c1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rgbClr val="00B050"/>
              </a:solidFill>
            </a:ln>
          </c:spPr>
          <c:invertIfNegative val="0"/>
          <c:cat>
            <c:strRef>
              <c:f>IPC_w_scale!$A$2:$A$23</c:f>
              <c:strCache>
                <c:ptCount val="22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  <c:pt idx="8">
                  <c:v>#9</c:v>
                </c:pt>
                <c:pt idx="9">
                  <c:v>#10</c:v>
                </c:pt>
                <c:pt idx="10">
                  <c:v>#11</c:v>
                </c:pt>
                <c:pt idx="11">
                  <c:v>#12</c:v>
                </c:pt>
                <c:pt idx="12">
                  <c:v>#13</c:v>
                </c:pt>
                <c:pt idx="13">
                  <c:v>#14</c:v>
                </c:pt>
                <c:pt idx="14">
                  <c:v>#15</c:v>
                </c:pt>
                <c:pt idx="15">
                  <c:v>#16</c:v>
                </c:pt>
                <c:pt idx="16">
                  <c:v>#17</c:v>
                </c:pt>
                <c:pt idx="17">
                  <c:v>#18</c:v>
                </c:pt>
                <c:pt idx="18">
                  <c:v>#19</c:v>
                </c:pt>
                <c:pt idx="19">
                  <c:v>#20</c:v>
                </c:pt>
                <c:pt idx="20">
                  <c:v>#21</c:v>
                </c:pt>
                <c:pt idx="21">
                  <c:v>#22</c:v>
                </c:pt>
              </c:strCache>
            </c:strRef>
          </c:cat>
          <c:val>
            <c:numRef>
              <c:f>IPC_w_scale!$E$2:$E$23</c:f>
              <c:numCache>
                <c:formatCode>0.00</c:formatCode>
                <c:ptCount val="22"/>
                <c:pt idx="0">
                  <c:v>1.57692307692308</c:v>
                </c:pt>
                <c:pt idx="1">
                  <c:v>1.18055555555556</c:v>
                </c:pt>
                <c:pt idx="2">
                  <c:v>1.3548387096774199</c:v>
                </c:pt>
                <c:pt idx="3">
                  <c:v>1.18055555555556</c:v>
                </c:pt>
                <c:pt idx="4">
                  <c:v>0.96551724137931005</c:v>
                </c:pt>
                <c:pt idx="5">
                  <c:v>1.8051948051948099</c:v>
                </c:pt>
                <c:pt idx="6">
                  <c:v>5.5641025641025603</c:v>
                </c:pt>
                <c:pt idx="7">
                  <c:v>1.22388059701493</c:v>
                </c:pt>
                <c:pt idx="8">
                  <c:v>7.5</c:v>
                </c:pt>
                <c:pt idx="9">
                  <c:v>1</c:v>
                </c:pt>
                <c:pt idx="10">
                  <c:v>4.1123595505618002</c:v>
                </c:pt>
                <c:pt idx="11">
                  <c:v>1</c:v>
                </c:pt>
                <c:pt idx="12">
                  <c:v>5.6</c:v>
                </c:pt>
                <c:pt idx="13">
                  <c:v>1.7358490566037701</c:v>
                </c:pt>
                <c:pt idx="14">
                  <c:v>1.22388059701493</c:v>
                </c:pt>
                <c:pt idx="15">
                  <c:v>1.3548387096774199</c:v>
                </c:pt>
                <c:pt idx="16">
                  <c:v>1.8311688311688299</c:v>
                </c:pt>
                <c:pt idx="17">
                  <c:v>1.50632911392405</c:v>
                </c:pt>
                <c:pt idx="18">
                  <c:v>7.9354838709677402</c:v>
                </c:pt>
                <c:pt idx="19">
                  <c:v>3.6129032258064502</c:v>
                </c:pt>
                <c:pt idx="20">
                  <c:v>3.48648648648649</c:v>
                </c:pt>
                <c:pt idx="21">
                  <c:v>4.1666666666666696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353216"/>
        <c:axId val="109351296"/>
      </c:barChart>
      <c:valAx>
        <c:axId val="109351296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Scaled IPC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en-US"/>
          </a:p>
        </c:txPr>
        <c:crossAx val="109353216"/>
        <c:crosses val="autoZero"/>
        <c:crossBetween val="between"/>
      </c:valAx>
      <c:catAx>
        <c:axId val="109353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Benchmarks</a:t>
                </a:r>
              </a:p>
            </c:rich>
          </c:tx>
          <c:overlay val="0"/>
        </c:title>
        <c:numFmt formatCode="0.000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en-US"/>
          </a:p>
        </c:txPr>
        <c:crossAx val="109351296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1000" b="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3.603282197645382E-2"/>
          <c:y val="9.8550358760941925E-2"/>
          <c:w val="0.85836593728941246"/>
          <c:h val="0.822971774220090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ipc_c_scale!$B$1:$B$1</c:f>
              <c:strCache>
                <c:ptCount val="1"/>
                <c:pt idx="0">
                  <c:v>w1 c1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rgbClr val="00B050"/>
              </a:solidFill>
            </a:ln>
          </c:spPr>
          <c:invertIfNegative val="0"/>
          <c:cat>
            <c:strRef>
              <c:f>ipc_c_scale!$A$2:$A$23</c:f>
              <c:strCache>
                <c:ptCount val="22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  <c:pt idx="8">
                  <c:v>#9</c:v>
                </c:pt>
                <c:pt idx="9">
                  <c:v>#10</c:v>
                </c:pt>
                <c:pt idx="10">
                  <c:v>#11</c:v>
                </c:pt>
                <c:pt idx="11">
                  <c:v>#12</c:v>
                </c:pt>
                <c:pt idx="12">
                  <c:v>#13</c:v>
                </c:pt>
                <c:pt idx="13">
                  <c:v>#14</c:v>
                </c:pt>
                <c:pt idx="14">
                  <c:v>#15</c:v>
                </c:pt>
                <c:pt idx="15">
                  <c:v>#16</c:v>
                </c:pt>
                <c:pt idx="16">
                  <c:v>#17</c:v>
                </c:pt>
                <c:pt idx="17">
                  <c:v>#18</c:v>
                </c:pt>
                <c:pt idx="18">
                  <c:v>#19</c:v>
                </c:pt>
                <c:pt idx="19">
                  <c:v>#20</c:v>
                </c:pt>
                <c:pt idx="20">
                  <c:v>#21</c:v>
                </c:pt>
                <c:pt idx="21">
                  <c:v>#22</c:v>
                </c:pt>
              </c:strCache>
            </c:strRef>
          </c:cat>
          <c:val>
            <c:numRef>
              <c:f>ipc_c_scale!$B$2:$B$23</c:f>
              <c:numCache>
                <c:formatCode>0.00</c:formatCode>
                <c:ptCount val="2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</c:numCache>
            </c:numRef>
          </c:val>
        </c:ser>
        <c:ser>
          <c:idx val="1"/>
          <c:order val="1"/>
          <c:tx>
            <c:strRef>
              <c:f>ipc_c_scale!$C$1:$C$1</c:f>
              <c:strCache>
                <c:ptCount val="1"/>
                <c:pt idx="0">
                  <c:v>w1 c4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C00000"/>
              </a:solidFill>
            </a:ln>
          </c:spPr>
          <c:invertIfNegative val="0"/>
          <c:cat>
            <c:strRef>
              <c:f>ipc_c_scale!$A$2:$A$23</c:f>
              <c:strCache>
                <c:ptCount val="22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  <c:pt idx="8">
                  <c:v>#9</c:v>
                </c:pt>
                <c:pt idx="9">
                  <c:v>#10</c:v>
                </c:pt>
                <c:pt idx="10">
                  <c:v>#11</c:v>
                </c:pt>
                <c:pt idx="11">
                  <c:v>#12</c:v>
                </c:pt>
                <c:pt idx="12">
                  <c:v>#13</c:v>
                </c:pt>
                <c:pt idx="13">
                  <c:v>#14</c:v>
                </c:pt>
                <c:pt idx="14">
                  <c:v>#15</c:v>
                </c:pt>
                <c:pt idx="15">
                  <c:v>#16</c:v>
                </c:pt>
                <c:pt idx="16">
                  <c:v>#17</c:v>
                </c:pt>
                <c:pt idx="17">
                  <c:v>#18</c:v>
                </c:pt>
                <c:pt idx="18">
                  <c:v>#19</c:v>
                </c:pt>
                <c:pt idx="19">
                  <c:v>#20</c:v>
                </c:pt>
                <c:pt idx="20">
                  <c:v>#21</c:v>
                </c:pt>
                <c:pt idx="21">
                  <c:v>#22</c:v>
                </c:pt>
              </c:strCache>
            </c:strRef>
          </c:cat>
          <c:val>
            <c:numRef>
              <c:f>ipc_c_scale!$C$2:$C$23</c:f>
              <c:numCache>
                <c:formatCode>0.00</c:formatCode>
                <c:ptCount val="22"/>
                <c:pt idx="0">
                  <c:v>1.5384615384615401</c:v>
                </c:pt>
                <c:pt idx="1">
                  <c:v>1.1111111111111101</c:v>
                </c:pt>
                <c:pt idx="2">
                  <c:v>1.1612903225806499</c:v>
                </c:pt>
                <c:pt idx="3">
                  <c:v>0.40277777777777801</c:v>
                </c:pt>
                <c:pt idx="4">
                  <c:v>1.0344827586206899</c:v>
                </c:pt>
                <c:pt idx="5">
                  <c:v>2.1428571428571401</c:v>
                </c:pt>
                <c:pt idx="6">
                  <c:v>1.4871794871794899</c:v>
                </c:pt>
                <c:pt idx="7">
                  <c:v>1.1940298507462701</c:v>
                </c:pt>
                <c:pt idx="8">
                  <c:v>2</c:v>
                </c:pt>
                <c:pt idx="9">
                  <c:v>1.8947368421052599</c:v>
                </c:pt>
                <c:pt idx="10">
                  <c:v>3.4157303370786498</c:v>
                </c:pt>
                <c:pt idx="11">
                  <c:v>1.0476190476190499</c:v>
                </c:pt>
                <c:pt idx="12">
                  <c:v>2.44285714285714</c:v>
                </c:pt>
                <c:pt idx="13">
                  <c:v>1.4905660377358501</c:v>
                </c:pt>
                <c:pt idx="14">
                  <c:v>0.28358208955223901</c:v>
                </c:pt>
                <c:pt idx="15">
                  <c:v>2.0430107526881698</c:v>
                </c:pt>
                <c:pt idx="16">
                  <c:v>2.68831168831169</c:v>
                </c:pt>
                <c:pt idx="17">
                  <c:v>1.39240506329114</c:v>
                </c:pt>
                <c:pt idx="18">
                  <c:v>2.0645161290322598</c:v>
                </c:pt>
                <c:pt idx="19">
                  <c:v>2.0967741935483901</c:v>
                </c:pt>
                <c:pt idx="20">
                  <c:v>1.8108108108108101</c:v>
                </c:pt>
                <c:pt idx="21">
                  <c:v>3.4111111111111101</c:v>
                </c:pt>
              </c:numCache>
            </c:numRef>
          </c:val>
        </c:ser>
        <c:ser>
          <c:idx val="2"/>
          <c:order val="2"/>
          <c:tx>
            <c:strRef>
              <c:f>ipc_c_scale!$D$1:$D$1</c:f>
              <c:strCache>
                <c:ptCount val="1"/>
                <c:pt idx="0">
                  <c:v>w1 c16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2"/>
              </a:solidFill>
            </a:ln>
          </c:spPr>
          <c:invertIfNegative val="0"/>
          <c:cat>
            <c:strRef>
              <c:f>ipc_c_scale!$A$2:$A$23</c:f>
              <c:strCache>
                <c:ptCount val="22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  <c:pt idx="8">
                  <c:v>#9</c:v>
                </c:pt>
                <c:pt idx="9">
                  <c:v>#10</c:v>
                </c:pt>
                <c:pt idx="10">
                  <c:v>#11</c:v>
                </c:pt>
                <c:pt idx="11">
                  <c:v>#12</c:v>
                </c:pt>
                <c:pt idx="12">
                  <c:v>#13</c:v>
                </c:pt>
                <c:pt idx="13">
                  <c:v>#14</c:v>
                </c:pt>
                <c:pt idx="14">
                  <c:v>#15</c:v>
                </c:pt>
                <c:pt idx="15">
                  <c:v>#16</c:v>
                </c:pt>
                <c:pt idx="16">
                  <c:v>#17</c:v>
                </c:pt>
                <c:pt idx="17">
                  <c:v>#18</c:v>
                </c:pt>
                <c:pt idx="18">
                  <c:v>#19</c:v>
                </c:pt>
                <c:pt idx="19">
                  <c:v>#20</c:v>
                </c:pt>
                <c:pt idx="20">
                  <c:v>#21</c:v>
                </c:pt>
                <c:pt idx="21">
                  <c:v>#22</c:v>
                </c:pt>
              </c:strCache>
            </c:strRef>
          </c:cat>
          <c:val>
            <c:numRef>
              <c:f>ipc_c_scale!$D$2:$D$23</c:f>
              <c:numCache>
                <c:formatCode>0.00</c:formatCode>
                <c:ptCount val="22"/>
                <c:pt idx="0">
                  <c:v>3.3846153846153801</c:v>
                </c:pt>
                <c:pt idx="1">
                  <c:v>0.30555555555555602</c:v>
                </c:pt>
                <c:pt idx="2">
                  <c:v>2.0806451612903198</c:v>
                </c:pt>
                <c:pt idx="3">
                  <c:v>1.9861111111111101</c:v>
                </c:pt>
                <c:pt idx="4">
                  <c:v>3.1609195402298802</c:v>
                </c:pt>
                <c:pt idx="5">
                  <c:v>7.9740259740259702</c:v>
                </c:pt>
                <c:pt idx="6">
                  <c:v>3.7948717948717898</c:v>
                </c:pt>
                <c:pt idx="7">
                  <c:v>1.77611940298507</c:v>
                </c:pt>
                <c:pt idx="8">
                  <c:v>3.46875</c:v>
                </c:pt>
                <c:pt idx="9">
                  <c:v>0.86842105263157898</c:v>
                </c:pt>
                <c:pt idx="10">
                  <c:v>11.370786516853901</c:v>
                </c:pt>
                <c:pt idx="11">
                  <c:v>1.0476190476190499</c:v>
                </c:pt>
                <c:pt idx="12">
                  <c:v>7.9428571428571404</c:v>
                </c:pt>
                <c:pt idx="13">
                  <c:v>3.0188679245282999</c:v>
                </c:pt>
                <c:pt idx="14">
                  <c:v>0.38805970149253699</c:v>
                </c:pt>
                <c:pt idx="15">
                  <c:v>0.50537634408602194</c:v>
                </c:pt>
                <c:pt idx="16">
                  <c:v>6.1428571428571397</c:v>
                </c:pt>
                <c:pt idx="17">
                  <c:v>2.1139240506329098</c:v>
                </c:pt>
                <c:pt idx="18">
                  <c:v>3.5806451612903198</c:v>
                </c:pt>
                <c:pt idx="19">
                  <c:v>3.5806451612903198</c:v>
                </c:pt>
                <c:pt idx="20">
                  <c:v>3.7297297297297298</c:v>
                </c:pt>
                <c:pt idx="21">
                  <c:v>11.3333333333333</c:v>
                </c:pt>
              </c:numCache>
            </c:numRef>
          </c:val>
        </c:ser>
        <c:ser>
          <c:idx val="3"/>
          <c:order val="3"/>
          <c:tx>
            <c:strRef>
              <c:f>ipc_c_scale!$E$1:$E$1</c:f>
              <c:strCache>
                <c:ptCount val="1"/>
                <c:pt idx="0">
                  <c:v>w1 c64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</c:spPr>
          <c:invertIfNegative val="0"/>
          <c:cat>
            <c:strRef>
              <c:f>ipc_c_scale!$A$2:$A$23</c:f>
              <c:strCache>
                <c:ptCount val="22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  <c:pt idx="8">
                  <c:v>#9</c:v>
                </c:pt>
                <c:pt idx="9">
                  <c:v>#10</c:v>
                </c:pt>
                <c:pt idx="10">
                  <c:v>#11</c:v>
                </c:pt>
                <c:pt idx="11">
                  <c:v>#12</c:v>
                </c:pt>
                <c:pt idx="12">
                  <c:v>#13</c:v>
                </c:pt>
                <c:pt idx="13">
                  <c:v>#14</c:v>
                </c:pt>
                <c:pt idx="14">
                  <c:v>#15</c:v>
                </c:pt>
                <c:pt idx="15">
                  <c:v>#16</c:v>
                </c:pt>
                <c:pt idx="16">
                  <c:v>#17</c:v>
                </c:pt>
                <c:pt idx="17">
                  <c:v>#18</c:v>
                </c:pt>
                <c:pt idx="18">
                  <c:v>#19</c:v>
                </c:pt>
                <c:pt idx="19">
                  <c:v>#20</c:v>
                </c:pt>
                <c:pt idx="20">
                  <c:v>#21</c:v>
                </c:pt>
                <c:pt idx="21">
                  <c:v>#22</c:v>
                </c:pt>
              </c:strCache>
            </c:strRef>
          </c:cat>
          <c:val>
            <c:numRef>
              <c:f>ipc_c_scale!$E$2:$E$23</c:f>
              <c:numCache>
                <c:formatCode>0.00</c:formatCode>
                <c:ptCount val="22"/>
                <c:pt idx="0">
                  <c:v>5.3653846153846203</c:v>
                </c:pt>
                <c:pt idx="1">
                  <c:v>0.55555555555555602</c:v>
                </c:pt>
                <c:pt idx="2">
                  <c:v>3.9838709677419399</c:v>
                </c:pt>
                <c:pt idx="3">
                  <c:v>4.125</c:v>
                </c:pt>
                <c:pt idx="4">
                  <c:v>8.6666666666666696</c:v>
                </c:pt>
                <c:pt idx="5">
                  <c:v>11.8831168831169</c:v>
                </c:pt>
                <c:pt idx="6">
                  <c:v>4.6153846153846203</c:v>
                </c:pt>
                <c:pt idx="7">
                  <c:v>0.94029850746268595</c:v>
                </c:pt>
                <c:pt idx="8">
                  <c:v>3.84375</c:v>
                </c:pt>
                <c:pt idx="9">
                  <c:v>19.723684210526301</c:v>
                </c:pt>
                <c:pt idx="10">
                  <c:v>13.1011235955056</c:v>
                </c:pt>
                <c:pt idx="11">
                  <c:v>1.2380952380952399</c:v>
                </c:pt>
                <c:pt idx="12">
                  <c:v>24.0285714285714</c:v>
                </c:pt>
                <c:pt idx="13">
                  <c:v>5.9811320754716997</c:v>
                </c:pt>
                <c:pt idx="14">
                  <c:v>0.89552238805970097</c:v>
                </c:pt>
                <c:pt idx="15">
                  <c:v>8.4838709677419306</c:v>
                </c:pt>
                <c:pt idx="16">
                  <c:v>11.8831168831169</c:v>
                </c:pt>
                <c:pt idx="17">
                  <c:v>2.0759493670886102</c:v>
                </c:pt>
                <c:pt idx="18">
                  <c:v>4</c:v>
                </c:pt>
                <c:pt idx="19">
                  <c:v>4.5806451612903203</c:v>
                </c:pt>
                <c:pt idx="20">
                  <c:v>5.2972972972973</c:v>
                </c:pt>
                <c:pt idx="21">
                  <c:v>13.0111111111111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657152"/>
        <c:axId val="116655232"/>
      </c:barChart>
      <c:valAx>
        <c:axId val="116655232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Scaled IPC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en-US"/>
          </a:p>
        </c:txPr>
        <c:crossAx val="116657152"/>
        <c:crosses val="autoZero"/>
        <c:crossBetween val="between"/>
      </c:valAx>
      <c:catAx>
        <c:axId val="116657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Benchmarks</a:t>
                </a:r>
              </a:p>
            </c:rich>
          </c:tx>
          <c:overlay val="0"/>
        </c:title>
        <c:numFmt formatCode="0.000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en-US"/>
          </a:p>
        </c:txPr>
        <c:crossAx val="116655232"/>
        <c:crosses val="autoZero"/>
        <c:auto val="1"/>
        <c:lblAlgn val="ctr"/>
        <c:lblOffset val="100"/>
        <c:noMultiLvlLbl val="0"/>
      </c:catAx>
      <c:spPr>
        <a:noFill/>
        <a:ln>
          <a:solidFill>
            <a:srgbClr val="B3B3B3"/>
          </a:solidFill>
          <a:prstDash val="solid"/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1000" b="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Single workload, increasing</a:t>
            </a:r>
            <a:r>
              <a:rPr lang="en-US" baseline="0"/>
              <a:t> #workers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BW_w_scale!$B$1:$B$1</c:f>
              <c:strCache>
                <c:ptCount val="1"/>
                <c:pt idx="0">
                  <c:v>w1 c1</c:v>
                </c:pt>
              </c:strCache>
            </c:strRef>
          </c:tx>
          <c:spPr>
            <a:solidFill>
              <a:schemeClr val="bg1"/>
            </a:solidFill>
            <a:ln>
              <a:solidFill>
                <a:srgbClr val="00B050"/>
              </a:solidFill>
            </a:ln>
          </c:spPr>
          <c:invertIfNegative val="0"/>
          <c:cat>
            <c:strRef>
              <c:f>BW_w_scale!$A$2:$A$23</c:f>
              <c:strCache>
                <c:ptCount val="22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  <c:pt idx="8">
                  <c:v>#9</c:v>
                </c:pt>
                <c:pt idx="9">
                  <c:v>#10</c:v>
                </c:pt>
                <c:pt idx="10">
                  <c:v>#11</c:v>
                </c:pt>
                <c:pt idx="11">
                  <c:v>#12</c:v>
                </c:pt>
                <c:pt idx="12">
                  <c:v>#13</c:v>
                </c:pt>
                <c:pt idx="13">
                  <c:v>#14</c:v>
                </c:pt>
                <c:pt idx="14">
                  <c:v>#15</c:v>
                </c:pt>
                <c:pt idx="15">
                  <c:v>#16</c:v>
                </c:pt>
                <c:pt idx="16">
                  <c:v>#17</c:v>
                </c:pt>
                <c:pt idx="17">
                  <c:v>#18</c:v>
                </c:pt>
                <c:pt idx="18">
                  <c:v>#19</c:v>
                </c:pt>
                <c:pt idx="19">
                  <c:v>#20</c:v>
                </c:pt>
                <c:pt idx="20">
                  <c:v>#21</c:v>
                </c:pt>
                <c:pt idx="21">
                  <c:v>#22</c:v>
                </c:pt>
              </c:strCache>
            </c:strRef>
          </c:cat>
          <c:val>
            <c:numRef>
              <c:f>BW_w_scale!$B$2:$B$23</c:f>
              <c:numCache>
                <c:formatCode>0.00</c:formatCode>
                <c:ptCount val="2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</c:numCache>
            </c:numRef>
          </c:val>
        </c:ser>
        <c:ser>
          <c:idx val="1"/>
          <c:order val="1"/>
          <c:tx>
            <c:strRef>
              <c:f>BW_w_scale!$C$1:$C$1</c:f>
              <c:strCache>
                <c:ptCount val="1"/>
                <c:pt idx="0">
                  <c:v>w4 c1</c:v>
                </c:pt>
              </c:strCache>
            </c:strRef>
          </c:tx>
          <c:spPr>
            <a:solidFill>
              <a:schemeClr val="accent3">
                <a:lumMod val="20000"/>
                <a:lumOff val="80000"/>
              </a:schemeClr>
            </a:solidFill>
            <a:ln>
              <a:solidFill>
                <a:srgbClr val="00B050"/>
              </a:solidFill>
            </a:ln>
          </c:spPr>
          <c:invertIfNegative val="0"/>
          <c:cat>
            <c:strRef>
              <c:f>BW_w_scale!$A$2:$A$23</c:f>
              <c:strCache>
                <c:ptCount val="22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  <c:pt idx="8">
                  <c:v>#9</c:v>
                </c:pt>
                <c:pt idx="9">
                  <c:v>#10</c:v>
                </c:pt>
                <c:pt idx="10">
                  <c:v>#11</c:v>
                </c:pt>
                <c:pt idx="11">
                  <c:v>#12</c:v>
                </c:pt>
                <c:pt idx="12">
                  <c:v>#13</c:v>
                </c:pt>
                <c:pt idx="13">
                  <c:v>#14</c:v>
                </c:pt>
                <c:pt idx="14">
                  <c:v>#15</c:v>
                </c:pt>
                <c:pt idx="15">
                  <c:v>#16</c:v>
                </c:pt>
                <c:pt idx="16">
                  <c:v>#17</c:v>
                </c:pt>
                <c:pt idx="17">
                  <c:v>#18</c:v>
                </c:pt>
                <c:pt idx="18">
                  <c:v>#19</c:v>
                </c:pt>
                <c:pt idx="19">
                  <c:v>#20</c:v>
                </c:pt>
                <c:pt idx="20">
                  <c:v>#21</c:v>
                </c:pt>
                <c:pt idx="21">
                  <c:v>#22</c:v>
                </c:pt>
              </c:strCache>
            </c:strRef>
          </c:cat>
          <c:val>
            <c:numRef>
              <c:f>BW_w_scale!$C$2:$C$23</c:f>
              <c:numCache>
                <c:formatCode>0.00</c:formatCode>
                <c:ptCount val="22"/>
                <c:pt idx="0">
                  <c:v>1.0791366906474822</c:v>
                </c:pt>
                <c:pt idx="1">
                  <c:v>1.1363636363636362</c:v>
                </c:pt>
                <c:pt idx="2">
                  <c:v>0.90624999999999989</c:v>
                </c:pt>
                <c:pt idx="3">
                  <c:v>0.95833333333333326</c:v>
                </c:pt>
                <c:pt idx="4">
                  <c:v>1.4567901234567899</c:v>
                </c:pt>
                <c:pt idx="5">
                  <c:v>1.2142857142857144</c:v>
                </c:pt>
                <c:pt idx="6">
                  <c:v>0.96487119437939117</c:v>
                </c:pt>
                <c:pt idx="7">
                  <c:v>1.7165109034267911</c:v>
                </c:pt>
                <c:pt idx="8">
                  <c:v>2.1894736842105265</c:v>
                </c:pt>
                <c:pt idx="9">
                  <c:v>2.193548387096774</c:v>
                </c:pt>
                <c:pt idx="10">
                  <c:v>1</c:v>
                </c:pt>
                <c:pt idx="11">
                  <c:v>1.1346153846153846</c:v>
                </c:pt>
                <c:pt idx="12">
                  <c:v>1.1308411214953269</c:v>
                </c:pt>
                <c:pt idx="13">
                  <c:v>1.524793388429752</c:v>
                </c:pt>
                <c:pt idx="14">
                  <c:v>1.625</c:v>
                </c:pt>
                <c:pt idx="15">
                  <c:v>2.6206896551724141</c:v>
                </c:pt>
                <c:pt idx="16">
                  <c:v>1</c:v>
                </c:pt>
                <c:pt idx="17">
                  <c:v>1.1775147928994083</c:v>
                </c:pt>
                <c:pt idx="18">
                  <c:v>2.0108695652173911</c:v>
                </c:pt>
                <c:pt idx="19">
                  <c:v>2.2087912087912085</c:v>
                </c:pt>
                <c:pt idx="20">
                  <c:v>1.5267489711934155</c:v>
                </c:pt>
                <c:pt idx="21">
                  <c:v>2.6481481481481479</c:v>
                </c:pt>
              </c:numCache>
            </c:numRef>
          </c:val>
        </c:ser>
        <c:ser>
          <c:idx val="2"/>
          <c:order val="2"/>
          <c:tx>
            <c:strRef>
              <c:f>BW_w_scale!$D$1:$D$1</c:f>
              <c:strCache>
                <c:ptCount val="1"/>
                <c:pt idx="0">
                  <c:v>w16 c1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rgbClr val="00B050"/>
              </a:solidFill>
            </a:ln>
          </c:spPr>
          <c:invertIfNegative val="0"/>
          <c:cat>
            <c:strRef>
              <c:f>BW_w_scale!$A$2:$A$23</c:f>
              <c:strCache>
                <c:ptCount val="22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  <c:pt idx="8">
                  <c:v>#9</c:v>
                </c:pt>
                <c:pt idx="9">
                  <c:v>#10</c:v>
                </c:pt>
                <c:pt idx="10">
                  <c:v>#11</c:v>
                </c:pt>
                <c:pt idx="11">
                  <c:v>#12</c:v>
                </c:pt>
                <c:pt idx="12">
                  <c:v>#13</c:v>
                </c:pt>
                <c:pt idx="13">
                  <c:v>#14</c:v>
                </c:pt>
                <c:pt idx="14">
                  <c:v>#15</c:v>
                </c:pt>
                <c:pt idx="15">
                  <c:v>#16</c:v>
                </c:pt>
                <c:pt idx="16">
                  <c:v>#17</c:v>
                </c:pt>
                <c:pt idx="17">
                  <c:v>#18</c:v>
                </c:pt>
                <c:pt idx="18">
                  <c:v>#19</c:v>
                </c:pt>
                <c:pt idx="19">
                  <c:v>#20</c:v>
                </c:pt>
                <c:pt idx="20">
                  <c:v>#21</c:v>
                </c:pt>
                <c:pt idx="21">
                  <c:v>#22</c:v>
                </c:pt>
              </c:strCache>
            </c:strRef>
          </c:cat>
          <c:val>
            <c:numRef>
              <c:f>BW_w_scale!$D$2:$D$23</c:f>
              <c:numCache>
                <c:formatCode>0.00</c:formatCode>
                <c:ptCount val="22"/>
                <c:pt idx="0">
                  <c:v>0.35251798561151082</c:v>
                </c:pt>
                <c:pt idx="1">
                  <c:v>0.37121212121212122</c:v>
                </c:pt>
                <c:pt idx="2">
                  <c:v>1.4937499999999999</c:v>
                </c:pt>
                <c:pt idx="3">
                  <c:v>1.1250000000000002</c:v>
                </c:pt>
                <c:pt idx="4">
                  <c:v>1.6666666666666667</c:v>
                </c:pt>
                <c:pt idx="5">
                  <c:v>1.1398809523809526</c:v>
                </c:pt>
                <c:pt idx="6">
                  <c:v>1.1850117096018735</c:v>
                </c:pt>
                <c:pt idx="7">
                  <c:v>1.9314641744548287</c:v>
                </c:pt>
                <c:pt idx="8">
                  <c:v>3.2631578947368425</c:v>
                </c:pt>
                <c:pt idx="9">
                  <c:v>3.1881720430107525</c:v>
                </c:pt>
                <c:pt idx="10">
                  <c:v>0.99099099099099097</c:v>
                </c:pt>
                <c:pt idx="11">
                  <c:v>1.6923076923076923</c:v>
                </c:pt>
                <c:pt idx="12">
                  <c:v>0.47663551401869159</c:v>
                </c:pt>
                <c:pt idx="13">
                  <c:v>1.9462809917355373</c:v>
                </c:pt>
                <c:pt idx="14">
                  <c:v>1.425</c:v>
                </c:pt>
                <c:pt idx="15">
                  <c:v>3.7155172413793101</c:v>
                </c:pt>
                <c:pt idx="16">
                  <c:v>1.0043478260869567</c:v>
                </c:pt>
                <c:pt idx="17">
                  <c:v>1.4023668639053255</c:v>
                </c:pt>
                <c:pt idx="18">
                  <c:v>2.4184782608695654</c:v>
                </c:pt>
                <c:pt idx="19">
                  <c:v>3.2527472527472527</c:v>
                </c:pt>
                <c:pt idx="20">
                  <c:v>1.94238683127572</c:v>
                </c:pt>
                <c:pt idx="21">
                  <c:v>3.7962962962962958</c:v>
                </c:pt>
              </c:numCache>
            </c:numRef>
          </c:val>
        </c:ser>
        <c:ser>
          <c:idx val="3"/>
          <c:order val="3"/>
          <c:tx>
            <c:strRef>
              <c:f>BW_w_scale!$E$1:$E$1</c:f>
              <c:strCache>
                <c:ptCount val="1"/>
                <c:pt idx="0">
                  <c:v>w64 c1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rgbClr val="00B050"/>
              </a:solidFill>
            </a:ln>
          </c:spPr>
          <c:invertIfNegative val="0"/>
          <c:cat>
            <c:strRef>
              <c:f>BW_w_scale!$A$2:$A$23</c:f>
              <c:strCache>
                <c:ptCount val="22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  <c:pt idx="8">
                  <c:v>#9</c:v>
                </c:pt>
                <c:pt idx="9">
                  <c:v>#10</c:v>
                </c:pt>
                <c:pt idx="10">
                  <c:v>#11</c:v>
                </c:pt>
                <c:pt idx="11">
                  <c:v>#12</c:v>
                </c:pt>
                <c:pt idx="12">
                  <c:v>#13</c:v>
                </c:pt>
                <c:pt idx="13">
                  <c:v>#14</c:v>
                </c:pt>
                <c:pt idx="14">
                  <c:v>#15</c:v>
                </c:pt>
                <c:pt idx="15">
                  <c:v>#16</c:v>
                </c:pt>
                <c:pt idx="16">
                  <c:v>#17</c:v>
                </c:pt>
                <c:pt idx="17">
                  <c:v>#18</c:v>
                </c:pt>
                <c:pt idx="18">
                  <c:v>#19</c:v>
                </c:pt>
                <c:pt idx="19">
                  <c:v>#20</c:v>
                </c:pt>
                <c:pt idx="20">
                  <c:v>#21</c:v>
                </c:pt>
                <c:pt idx="21">
                  <c:v>#22</c:v>
                </c:pt>
              </c:strCache>
            </c:strRef>
          </c:cat>
          <c:val>
            <c:numRef>
              <c:f>BW_w_scale!$E$2:$E$23</c:f>
              <c:numCache>
                <c:formatCode>0.00</c:formatCode>
                <c:ptCount val="22"/>
                <c:pt idx="0">
                  <c:v>0.33812949640287771</c:v>
                </c:pt>
                <c:pt idx="1">
                  <c:v>0.35606060606060602</c:v>
                </c:pt>
                <c:pt idx="2">
                  <c:v>0.30624999999999997</c:v>
                </c:pt>
                <c:pt idx="3">
                  <c:v>0.41666666666666669</c:v>
                </c:pt>
                <c:pt idx="4">
                  <c:v>0.33950617283950618</c:v>
                </c:pt>
                <c:pt idx="5">
                  <c:v>1.2827380952380951</c:v>
                </c:pt>
                <c:pt idx="6">
                  <c:v>1.1405152224824358</c:v>
                </c:pt>
                <c:pt idx="7">
                  <c:v>2.2616822429906542</c:v>
                </c:pt>
                <c:pt idx="8">
                  <c:v>3.4842105263157896</c:v>
                </c:pt>
                <c:pt idx="9">
                  <c:v>3.5430107526881716</c:v>
                </c:pt>
                <c:pt idx="10">
                  <c:v>0.99099099099099097</c:v>
                </c:pt>
                <c:pt idx="11">
                  <c:v>1.7980769230769231</c:v>
                </c:pt>
                <c:pt idx="12">
                  <c:v>0.4579439252336448</c:v>
                </c:pt>
                <c:pt idx="13">
                  <c:v>2.0950413223140498</c:v>
                </c:pt>
                <c:pt idx="14">
                  <c:v>3.7083333333333335</c:v>
                </c:pt>
                <c:pt idx="15">
                  <c:v>3.7155172413793101</c:v>
                </c:pt>
                <c:pt idx="16">
                  <c:v>1.0043478260869567</c:v>
                </c:pt>
                <c:pt idx="17">
                  <c:v>1.2988165680473371</c:v>
                </c:pt>
                <c:pt idx="18">
                  <c:v>2.9456521739130435</c:v>
                </c:pt>
                <c:pt idx="19">
                  <c:v>3.4065934065934065</c:v>
                </c:pt>
                <c:pt idx="20">
                  <c:v>2.0658436213991767</c:v>
                </c:pt>
                <c:pt idx="21">
                  <c:v>3.7962962962962958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744192"/>
        <c:axId val="116737920"/>
      </c:barChart>
      <c:valAx>
        <c:axId val="116737920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Relative bandwidth [no unit]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en-US"/>
          </a:p>
        </c:txPr>
        <c:crossAx val="116744192"/>
        <c:crosses val="autoZero"/>
        <c:crossBetween val="between"/>
      </c:valAx>
      <c:catAx>
        <c:axId val="116744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Workload</a:t>
                </a:r>
              </a:p>
            </c:rich>
          </c:tx>
          <c:overlay val="0"/>
        </c:title>
        <c:numFmt formatCode="0.000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en-US"/>
          </a:p>
        </c:txPr>
        <c:crossAx val="116737920"/>
        <c:crosses val="autoZero"/>
        <c:auto val="1"/>
        <c:lblAlgn val="ctr"/>
        <c:lblOffset val="100"/>
        <c:noMultiLvlLbl val="0"/>
      </c:catAx>
      <c:spPr>
        <a:noFill/>
        <a:ln>
          <a:solidFill>
            <a:srgbClr val="B3B3B3"/>
          </a:solidFill>
          <a:prstDash val="solid"/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1000" b="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Increasing #workloads,</a:t>
            </a:r>
            <a:r>
              <a:rPr lang="en-US" baseline="0"/>
              <a:t> single worker/workload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BW_c_scale!$B$1:$B$1</c:f>
              <c:strCache>
                <c:ptCount val="1"/>
                <c:pt idx="0">
                  <c:v>w1 c1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rgbClr val="00B050"/>
              </a:solidFill>
            </a:ln>
          </c:spPr>
          <c:invertIfNegative val="0"/>
          <c:cat>
            <c:strRef>
              <c:f>BW_c_scale!$A$2:$A$23</c:f>
              <c:strCache>
                <c:ptCount val="22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  <c:pt idx="8">
                  <c:v>#9</c:v>
                </c:pt>
                <c:pt idx="9">
                  <c:v>#10</c:v>
                </c:pt>
                <c:pt idx="10">
                  <c:v>#11</c:v>
                </c:pt>
                <c:pt idx="11">
                  <c:v>#12</c:v>
                </c:pt>
                <c:pt idx="12">
                  <c:v>#13</c:v>
                </c:pt>
                <c:pt idx="13">
                  <c:v>#14</c:v>
                </c:pt>
                <c:pt idx="14">
                  <c:v>#15</c:v>
                </c:pt>
                <c:pt idx="15">
                  <c:v>#16</c:v>
                </c:pt>
                <c:pt idx="16">
                  <c:v>#17</c:v>
                </c:pt>
                <c:pt idx="17">
                  <c:v>#18</c:v>
                </c:pt>
                <c:pt idx="18">
                  <c:v>#19</c:v>
                </c:pt>
                <c:pt idx="19">
                  <c:v>#20</c:v>
                </c:pt>
                <c:pt idx="20">
                  <c:v>#21</c:v>
                </c:pt>
                <c:pt idx="21">
                  <c:v>#22</c:v>
                </c:pt>
              </c:strCache>
            </c:strRef>
          </c:cat>
          <c:val>
            <c:numRef>
              <c:f>BW_c_scale!$B$2:$B$23</c:f>
              <c:numCache>
                <c:formatCode>0.00</c:formatCode>
                <c:ptCount val="2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</c:numCache>
            </c:numRef>
          </c:val>
        </c:ser>
        <c:ser>
          <c:idx val="1"/>
          <c:order val="1"/>
          <c:tx>
            <c:strRef>
              <c:f>BW_c_scale!$C$1:$C$1</c:f>
              <c:strCache>
                <c:ptCount val="1"/>
                <c:pt idx="0">
                  <c:v>w1 c4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C00000"/>
              </a:solidFill>
            </a:ln>
          </c:spPr>
          <c:invertIfNegative val="0"/>
          <c:cat>
            <c:strRef>
              <c:f>BW_c_scale!$A$2:$A$23</c:f>
              <c:strCache>
                <c:ptCount val="22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  <c:pt idx="8">
                  <c:v>#9</c:v>
                </c:pt>
                <c:pt idx="9">
                  <c:v>#10</c:v>
                </c:pt>
                <c:pt idx="10">
                  <c:v>#11</c:v>
                </c:pt>
                <c:pt idx="11">
                  <c:v>#12</c:v>
                </c:pt>
                <c:pt idx="12">
                  <c:v>#13</c:v>
                </c:pt>
                <c:pt idx="13">
                  <c:v>#14</c:v>
                </c:pt>
                <c:pt idx="14">
                  <c:v>#15</c:v>
                </c:pt>
                <c:pt idx="15">
                  <c:v>#16</c:v>
                </c:pt>
                <c:pt idx="16">
                  <c:v>#17</c:v>
                </c:pt>
                <c:pt idx="17">
                  <c:v>#18</c:v>
                </c:pt>
                <c:pt idx="18">
                  <c:v>#19</c:v>
                </c:pt>
                <c:pt idx="19">
                  <c:v>#20</c:v>
                </c:pt>
                <c:pt idx="20">
                  <c:v>#21</c:v>
                </c:pt>
                <c:pt idx="21">
                  <c:v>#22</c:v>
                </c:pt>
              </c:strCache>
            </c:strRef>
          </c:cat>
          <c:val>
            <c:numRef>
              <c:f>BW_c_scale!$C$2:$C$23</c:f>
              <c:numCache>
                <c:formatCode>0.00</c:formatCode>
                <c:ptCount val="22"/>
                <c:pt idx="0">
                  <c:v>0.41007194244604317</c:v>
                </c:pt>
                <c:pt idx="1">
                  <c:v>2.2272727272727271</c:v>
                </c:pt>
                <c:pt idx="2">
                  <c:v>1.3812499999999999</c:v>
                </c:pt>
                <c:pt idx="3">
                  <c:v>0.5083333333333333</c:v>
                </c:pt>
                <c:pt idx="4">
                  <c:v>1.1666666666666665</c:v>
                </c:pt>
                <c:pt idx="5">
                  <c:v>1.2172619047619047</c:v>
                </c:pt>
                <c:pt idx="6">
                  <c:v>1.3208430913348947</c:v>
                </c:pt>
                <c:pt idx="7">
                  <c:v>2.1370716510903427</c:v>
                </c:pt>
                <c:pt idx="8">
                  <c:v>1.4736842105263157</c:v>
                </c:pt>
                <c:pt idx="9">
                  <c:v>2.21505376344086</c:v>
                </c:pt>
                <c:pt idx="10">
                  <c:v>1.7207207207207205</c:v>
                </c:pt>
                <c:pt idx="11">
                  <c:v>1.5384615384615385</c:v>
                </c:pt>
                <c:pt idx="12">
                  <c:v>1.1308411214953269</c:v>
                </c:pt>
                <c:pt idx="13">
                  <c:v>1.9834710743801653</c:v>
                </c:pt>
                <c:pt idx="14">
                  <c:v>1.3833333333333333</c:v>
                </c:pt>
                <c:pt idx="15">
                  <c:v>2.8189655172413794</c:v>
                </c:pt>
                <c:pt idx="16">
                  <c:v>1.0608695652173914</c:v>
                </c:pt>
                <c:pt idx="17">
                  <c:v>1.0887573964497042</c:v>
                </c:pt>
                <c:pt idx="18">
                  <c:v>2.2880434782608696</c:v>
                </c:pt>
                <c:pt idx="19">
                  <c:v>2.313186813186813</c:v>
                </c:pt>
                <c:pt idx="20">
                  <c:v>1.5349794238683125</c:v>
                </c:pt>
                <c:pt idx="21">
                  <c:v>3.2129629629629628</c:v>
                </c:pt>
              </c:numCache>
            </c:numRef>
          </c:val>
        </c:ser>
        <c:ser>
          <c:idx val="2"/>
          <c:order val="2"/>
          <c:tx>
            <c:strRef>
              <c:f>BW_c_scale!$D$1:$D$1</c:f>
              <c:strCache>
                <c:ptCount val="1"/>
                <c:pt idx="0">
                  <c:v>w1 c16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2"/>
              </a:solidFill>
            </a:ln>
          </c:spPr>
          <c:invertIfNegative val="0"/>
          <c:cat>
            <c:strRef>
              <c:f>BW_c_scale!$A$2:$A$23</c:f>
              <c:strCache>
                <c:ptCount val="22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  <c:pt idx="8">
                  <c:v>#9</c:v>
                </c:pt>
                <c:pt idx="9">
                  <c:v>#10</c:v>
                </c:pt>
                <c:pt idx="10">
                  <c:v>#11</c:v>
                </c:pt>
                <c:pt idx="11">
                  <c:v>#12</c:v>
                </c:pt>
                <c:pt idx="12">
                  <c:v>#13</c:v>
                </c:pt>
                <c:pt idx="13">
                  <c:v>#14</c:v>
                </c:pt>
                <c:pt idx="14">
                  <c:v>#15</c:v>
                </c:pt>
                <c:pt idx="15">
                  <c:v>#16</c:v>
                </c:pt>
                <c:pt idx="16">
                  <c:v>#17</c:v>
                </c:pt>
                <c:pt idx="17">
                  <c:v>#18</c:v>
                </c:pt>
                <c:pt idx="18">
                  <c:v>#19</c:v>
                </c:pt>
                <c:pt idx="19">
                  <c:v>#20</c:v>
                </c:pt>
                <c:pt idx="20">
                  <c:v>#21</c:v>
                </c:pt>
                <c:pt idx="21">
                  <c:v>#22</c:v>
                </c:pt>
              </c:strCache>
            </c:strRef>
          </c:cat>
          <c:val>
            <c:numRef>
              <c:f>BW_c_scale!$D$2:$D$23</c:f>
              <c:numCache>
                <c:formatCode>0.00</c:formatCode>
                <c:ptCount val="22"/>
                <c:pt idx="0">
                  <c:v>0.8776978417266188</c:v>
                </c:pt>
                <c:pt idx="1">
                  <c:v>5.8560606060606064</c:v>
                </c:pt>
                <c:pt idx="2">
                  <c:v>0.49375000000000002</c:v>
                </c:pt>
                <c:pt idx="3">
                  <c:v>2.7833333333333332</c:v>
                </c:pt>
                <c:pt idx="4">
                  <c:v>2.7407407407407409</c:v>
                </c:pt>
                <c:pt idx="5">
                  <c:v>1.8630952380952381</c:v>
                </c:pt>
                <c:pt idx="6">
                  <c:v>1.4238875878220143</c:v>
                </c:pt>
                <c:pt idx="7">
                  <c:v>5.1931464174454831</c:v>
                </c:pt>
                <c:pt idx="8">
                  <c:v>4.1578947368421053</c:v>
                </c:pt>
                <c:pt idx="9">
                  <c:v>4.112903225806452</c:v>
                </c:pt>
                <c:pt idx="10">
                  <c:v>1.243243243243243</c:v>
                </c:pt>
                <c:pt idx="11">
                  <c:v>0.5576923076923076</c:v>
                </c:pt>
                <c:pt idx="12">
                  <c:v>3.1495327102803738</c:v>
                </c:pt>
                <c:pt idx="13">
                  <c:v>4.4669421487603307</c:v>
                </c:pt>
                <c:pt idx="14">
                  <c:v>3.0750000000000002</c:v>
                </c:pt>
                <c:pt idx="15">
                  <c:v>10.948275862068966</c:v>
                </c:pt>
                <c:pt idx="16">
                  <c:v>1.0782608695652174</c:v>
                </c:pt>
                <c:pt idx="17">
                  <c:v>1.6834319526627222</c:v>
                </c:pt>
                <c:pt idx="18">
                  <c:v>4.1467391304347823</c:v>
                </c:pt>
                <c:pt idx="19">
                  <c:v>4.2197802197802199</c:v>
                </c:pt>
                <c:pt idx="20">
                  <c:v>5.9300411522633745</c:v>
                </c:pt>
                <c:pt idx="21">
                  <c:v>11.648148148148147</c:v>
                </c:pt>
              </c:numCache>
            </c:numRef>
          </c:val>
        </c:ser>
        <c:ser>
          <c:idx val="3"/>
          <c:order val="3"/>
          <c:tx>
            <c:strRef>
              <c:f>BW_c_scale!$E$1:$E$1</c:f>
              <c:strCache>
                <c:ptCount val="1"/>
                <c:pt idx="0">
                  <c:v>w1 c64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</c:spPr>
          <c:invertIfNegative val="0"/>
          <c:cat>
            <c:strRef>
              <c:f>BW_c_scale!$A$2:$A$23</c:f>
              <c:strCache>
                <c:ptCount val="22"/>
                <c:pt idx="0">
                  <c:v>#1</c:v>
                </c:pt>
                <c:pt idx="1">
                  <c:v>#2</c:v>
                </c:pt>
                <c:pt idx="2">
                  <c:v>#3</c:v>
                </c:pt>
                <c:pt idx="3">
                  <c:v>#4</c:v>
                </c:pt>
                <c:pt idx="4">
                  <c:v>#5</c:v>
                </c:pt>
                <c:pt idx="5">
                  <c:v>#6</c:v>
                </c:pt>
                <c:pt idx="6">
                  <c:v>#7</c:v>
                </c:pt>
                <c:pt idx="7">
                  <c:v>#8</c:v>
                </c:pt>
                <c:pt idx="8">
                  <c:v>#9</c:v>
                </c:pt>
                <c:pt idx="9">
                  <c:v>#10</c:v>
                </c:pt>
                <c:pt idx="10">
                  <c:v>#11</c:v>
                </c:pt>
                <c:pt idx="11">
                  <c:v>#12</c:v>
                </c:pt>
                <c:pt idx="12">
                  <c:v>#13</c:v>
                </c:pt>
                <c:pt idx="13">
                  <c:v>#14</c:v>
                </c:pt>
                <c:pt idx="14">
                  <c:v>#15</c:v>
                </c:pt>
                <c:pt idx="15">
                  <c:v>#16</c:v>
                </c:pt>
                <c:pt idx="16">
                  <c:v>#17</c:v>
                </c:pt>
                <c:pt idx="17">
                  <c:v>#18</c:v>
                </c:pt>
                <c:pt idx="18">
                  <c:v>#19</c:v>
                </c:pt>
                <c:pt idx="19">
                  <c:v>#20</c:v>
                </c:pt>
                <c:pt idx="20">
                  <c:v>#21</c:v>
                </c:pt>
                <c:pt idx="21">
                  <c:v>#22</c:v>
                </c:pt>
              </c:strCache>
            </c:strRef>
          </c:cat>
          <c:val>
            <c:numRef>
              <c:f>BW_c_scale!$E$2:$E$23</c:f>
              <c:numCache>
                <c:formatCode>0.00</c:formatCode>
                <c:ptCount val="22"/>
                <c:pt idx="0">
                  <c:v>2.7985611510791371</c:v>
                </c:pt>
                <c:pt idx="1">
                  <c:v>2.939393939393939</c:v>
                </c:pt>
                <c:pt idx="2">
                  <c:v>1.3937499999999998</c:v>
                </c:pt>
                <c:pt idx="3">
                  <c:v>5.9750000000000005</c:v>
                </c:pt>
                <c:pt idx="4">
                  <c:v>5.333333333333333</c:v>
                </c:pt>
                <c:pt idx="5">
                  <c:v>2.3571428571428572</c:v>
                </c:pt>
                <c:pt idx="6">
                  <c:v>1.503512880562061</c:v>
                </c:pt>
                <c:pt idx="7">
                  <c:v>5.878504672897197</c:v>
                </c:pt>
                <c:pt idx="8">
                  <c:v>4.9315789473684211</c:v>
                </c:pt>
                <c:pt idx="9">
                  <c:v>4.4838709677419351</c:v>
                </c:pt>
                <c:pt idx="10">
                  <c:v>9.3963963963963959</c:v>
                </c:pt>
                <c:pt idx="11">
                  <c:v>8.6730769230769216</c:v>
                </c:pt>
                <c:pt idx="12">
                  <c:v>10.869158878504672</c:v>
                </c:pt>
                <c:pt idx="13">
                  <c:v>10.198347107438016</c:v>
                </c:pt>
                <c:pt idx="14">
                  <c:v>8.7333333333333343</c:v>
                </c:pt>
                <c:pt idx="15">
                  <c:v>14.879310344827589</c:v>
                </c:pt>
                <c:pt idx="16">
                  <c:v>1.2478260869565219</c:v>
                </c:pt>
                <c:pt idx="17">
                  <c:v>2.7692307692307692</c:v>
                </c:pt>
                <c:pt idx="18">
                  <c:v>4.8478260869565215</c:v>
                </c:pt>
                <c:pt idx="19">
                  <c:v>4.5879120879120876</c:v>
                </c:pt>
                <c:pt idx="20">
                  <c:v>10.288065843621398</c:v>
                </c:pt>
                <c:pt idx="21">
                  <c:v>16.277777777777775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802688"/>
        <c:axId val="116788224"/>
      </c:barChart>
      <c:valAx>
        <c:axId val="116788224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Relative bandwidht [no unit]</a:t>
                </a:r>
              </a:p>
            </c:rich>
          </c:tx>
          <c:layout>
            <c:manualLayout>
              <c:xMode val="edge"/>
              <c:yMode val="edge"/>
              <c:x val="0"/>
              <c:y val="0.1430081730573740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000" b="0"/>
            </a:pPr>
            <a:endParaRPr lang="en-US"/>
          </a:p>
        </c:txPr>
        <c:crossAx val="116802688"/>
        <c:crosses val="autoZero"/>
        <c:crossBetween val="between"/>
      </c:valAx>
      <c:catAx>
        <c:axId val="116802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Workload</a:t>
                </a:r>
              </a:p>
            </c:rich>
          </c:tx>
          <c:overlay val="0"/>
        </c:title>
        <c:numFmt formatCode="0.000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en-US"/>
          </a:p>
        </c:txPr>
        <c:crossAx val="116788224"/>
        <c:crosses val="autoZero"/>
        <c:auto val="1"/>
        <c:lblAlgn val="ctr"/>
        <c:lblOffset val="100"/>
        <c:noMultiLvlLbl val="0"/>
      </c:catAx>
      <c:spPr>
        <a:noFill/>
        <a:ln>
          <a:solidFill>
            <a:srgbClr val="B3B3B3"/>
          </a:solidFill>
          <a:prstDash val="solid"/>
        </a:ln>
      </c:spPr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9</xdr:row>
      <xdr:rowOff>85725</xdr:rowOff>
    </xdr:from>
    <xdr:to>
      <xdr:col>3</xdr:col>
      <xdr:colOff>3330000</xdr:colOff>
      <xdr:row>29</xdr:row>
      <xdr:rowOff>66225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0" y="1714500"/>
          <a:ext cx="5616000" cy="3600000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604501" y="8931207"/>
    <xdr:ext cx="11887200" cy="32004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623583" y="15740853"/>
    <xdr:ext cx="6400800" cy="3200400"/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>
    <xdr:from>
      <xdr:col>13</xdr:col>
      <xdr:colOff>308263</xdr:colOff>
      <xdr:row>69</xdr:row>
      <xdr:rowOff>163268</xdr:rowOff>
    </xdr:from>
    <xdr:to>
      <xdr:col>17</xdr:col>
      <xdr:colOff>2383621</xdr:colOff>
      <xdr:row>87</xdr:row>
      <xdr:rowOff>111196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314325</xdr:colOff>
      <xdr:row>87</xdr:row>
      <xdr:rowOff>85724</xdr:rowOff>
    </xdr:from>
    <xdr:to>
      <xdr:col>17</xdr:col>
      <xdr:colOff>2389683</xdr:colOff>
      <xdr:row>105</xdr:row>
      <xdr:rowOff>33653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136</xdr:row>
      <xdr:rowOff>71437</xdr:rowOff>
    </xdr:from>
    <xdr:to>
      <xdr:col>8</xdr:col>
      <xdr:colOff>455543</xdr:colOff>
      <xdr:row>151</xdr:row>
      <xdr:rowOff>81376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19050</xdr:colOff>
      <xdr:row>120</xdr:row>
      <xdr:rowOff>166688</xdr:rowOff>
    </xdr:from>
    <xdr:to>
      <xdr:col>8</xdr:col>
      <xdr:colOff>474593</xdr:colOff>
      <xdr:row>135</xdr:row>
      <xdr:rowOff>176627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642938</xdr:colOff>
      <xdr:row>151</xdr:row>
      <xdr:rowOff>119062</xdr:rowOff>
    </xdr:from>
    <xdr:to>
      <xdr:col>8</xdr:col>
      <xdr:colOff>431731</xdr:colOff>
      <xdr:row>166</xdr:row>
      <xdr:rowOff>129001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621846</xdr:colOff>
      <xdr:row>167</xdr:row>
      <xdr:rowOff>23812</xdr:rowOff>
    </xdr:from>
    <xdr:to>
      <xdr:col>8</xdr:col>
      <xdr:colOff>407212</xdr:colOff>
      <xdr:row>182</xdr:row>
      <xdr:rowOff>26401</xdr:rowOff>
    </xdr:to>
    <xdr:graphicFrame macro="">
      <xdr:nvGraphicFramePr>
        <xdr:cNvPr id="21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absoluteAnchor>
    <xdr:pos x="12955092" y="8847845"/>
    <xdr:ext cx="6400800" cy="3200400"/>
    <xdr:graphicFrame macro="">
      <xdr:nvGraphicFramePr>
        <xdr:cNvPr id="22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absoluteAnchor>
  <xdr:absoluteAnchor>
    <xdr:pos x="647236" y="12808324"/>
    <xdr:ext cx="6400800" cy="3200400"/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779317" y="11982938"/>
    <xdr:ext cx="6400800" cy="32004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751382" y="15174074"/>
    <xdr:ext cx="6400800" cy="3200400"/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>
    <xdr:from>
      <xdr:col>12</xdr:col>
      <xdr:colOff>626976</xdr:colOff>
      <xdr:row>44</xdr:row>
      <xdr:rowOff>34025</xdr:rowOff>
    </xdr:from>
    <xdr:to>
      <xdr:col>17</xdr:col>
      <xdr:colOff>2321333</xdr:colOff>
      <xdr:row>61</xdr:row>
      <xdr:rowOff>158847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616891</xdr:colOff>
      <xdr:row>61</xdr:row>
      <xdr:rowOff>151934</xdr:rowOff>
    </xdr:from>
    <xdr:to>
      <xdr:col>17</xdr:col>
      <xdr:colOff>2311248</xdr:colOff>
      <xdr:row>79</xdr:row>
      <xdr:rowOff>99862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absoluteAnchor>
    <xdr:pos x="728383" y="7861435"/>
    <xdr:ext cx="6400800" cy="3200400"/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absoluteAnchor>
  <xdr:twoCellAnchor>
    <xdr:from>
      <xdr:col>13</xdr:col>
      <xdr:colOff>543993</xdr:colOff>
      <xdr:row>83</xdr:row>
      <xdr:rowOff>56640</xdr:rowOff>
    </xdr:from>
    <xdr:to>
      <xdr:col>18</xdr:col>
      <xdr:colOff>235322</xdr:colOff>
      <xdr:row>98</xdr:row>
      <xdr:rowOff>110430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27504</xdr:colOff>
      <xdr:row>99</xdr:row>
      <xdr:rowOff>165033</xdr:rowOff>
    </xdr:from>
    <xdr:to>
      <xdr:col>18</xdr:col>
      <xdr:colOff>301539</xdr:colOff>
      <xdr:row>115</xdr:row>
      <xdr:rowOff>39527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absoluteAnchor>
    <xdr:pos x="15879172" y="7918927"/>
    <xdr:ext cx="6400800" cy="3200400"/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1183020" y="8274624"/>
    <xdr:ext cx="11887200" cy="3200400"/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212039" y="15271225"/>
    <xdr:ext cx="6400800" cy="3200400"/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absoluteAnchor>
    <xdr:pos x="1217840" y="12184093"/>
    <xdr:ext cx="6400800" cy="3200400"/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09665" y="958781"/>
    <xdr:ext cx="11887200" cy="3200400"/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707571" y="4068535"/>
    <xdr:ext cx="12001500" cy="3048000"/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absoluteAnchor>
    <xdr:pos x="680357" y="7075714"/>
    <xdr:ext cx="11887200" cy="3200400"/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599654" y="4771496"/>
    <xdr:ext cx="6400800" cy="2286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0</xdr:col>
      <xdr:colOff>580921</xdr:colOff>
      <xdr:row>41</xdr:row>
      <xdr:rowOff>30983</xdr:rowOff>
    </xdr:from>
    <xdr:to>
      <xdr:col>8</xdr:col>
      <xdr:colOff>522306</xdr:colOff>
      <xdr:row>56</xdr:row>
      <xdr:rowOff>26587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608240" y="4886429"/>
    <xdr:ext cx="6400800" cy="2286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653143" y="4781550"/>
    <xdr:ext cx="6400800" cy="2286000"/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554935" y="5165051"/>
    <xdr:ext cx="6400800" cy="2286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3047" y="4676470"/>
    <xdr:ext cx="6400800" cy="2286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861391" y="4772853"/>
    <xdr:ext cx="6400800" cy="2286000"/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74234" y="4896580"/>
    <xdr:ext cx="6400800" cy="32004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552450" y="4700228"/>
    <xdr:ext cx="6400800" cy="32004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733425" y="5217215"/>
    <xdr:ext cx="8183880" cy="3239261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857250" y="4700229"/>
    <xdr:ext cx="10090404" cy="2582265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80"/>
  <sheetViews>
    <sheetView tabSelected="1" topLeftCell="C13" zoomScale="160" zoomScaleNormal="160" workbookViewId="0">
      <selection activeCell="E22" sqref="E22"/>
    </sheetView>
  </sheetViews>
  <sheetFormatPr defaultRowHeight="14.25"/>
  <cols>
    <col min="2" max="2" width="10.875" customWidth="1"/>
    <col min="3" max="3" width="21.375" customWidth="1"/>
    <col min="4" max="4" width="50.125" customWidth="1"/>
    <col min="5" max="5" width="24.25" bestFit="1" customWidth="1"/>
    <col min="6" max="6" width="19.5" bestFit="1" customWidth="1"/>
    <col min="7" max="7" width="15.25" bestFit="1" customWidth="1"/>
  </cols>
  <sheetData>
    <row r="2" spans="2:2" ht="15">
      <c r="B2" s="30" t="s">
        <v>110</v>
      </c>
    </row>
    <row r="3" spans="2:2">
      <c r="B3" s="29" t="s">
        <v>216</v>
      </c>
    </row>
    <row r="5" spans="2:2">
      <c r="B5" s="29" t="s">
        <v>111</v>
      </c>
    </row>
    <row r="6" spans="2:2">
      <c r="B6" s="53" t="s">
        <v>185</v>
      </c>
    </row>
    <row r="7" spans="2:2">
      <c r="B7" s="53" t="s">
        <v>112</v>
      </c>
    </row>
    <row r="8" spans="2:2">
      <c r="B8" s="53" t="s">
        <v>217</v>
      </c>
    </row>
    <row r="9" spans="2:2">
      <c r="B9" s="193" t="s">
        <v>184</v>
      </c>
    </row>
    <row r="10" spans="2:2">
      <c r="B10" s="29"/>
    </row>
    <row r="11" spans="2:2">
      <c r="B11" s="29"/>
    </row>
    <row r="12" spans="2:2">
      <c r="B12" s="29"/>
    </row>
    <row r="13" spans="2:2">
      <c r="B13" s="29"/>
    </row>
    <row r="30" spans="2:4">
      <c r="C30" s="224"/>
      <c r="D30" s="224"/>
    </row>
    <row r="31" spans="2:4">
      <c r="B31" s="193" t="s">
        <v>220</v>
      </c>
      <c r="C31" s="224"/>
      <c r="D31" s="224"/>
    </row>
    <row r="32" spans="2:4">
      <c r="B32" s="193" t="s">
        <v>183</v>
      </c>
      <c r="C32" s="224"/>
      <c r="D32" s="224"/>
    </row>
    <row r="33" spans="2:5">
      <c r="B33" s="193" t="s">
        <v>204</v>
      </c>
      <c r="C33" s="224"/>
      <c r="D33" s="224"/>
    </row>
    <row r="34" spans="2:5">
      <c r="B34" s="193" t="s">
        <v>219</v>
      </c>
      <c r="C34" s="224"/>
      <c r="D34" s="224"/>
    </row>
    <row r="35" spans="2:5">
      <c r="C35" s="224"/>
      <c r="D35" s="224"/>
    </row>
    <row r="36" spans="2:5">
      <c r="B36" s="193" t="s">
        <v>221</v>
      </c>
      <c r="C36" s="224"/>
      <c r="D36" s="224" t="s">
        <v>113</v>
      </c>
    </row>
    <row r="40" spans="2:5" ht="15">
      <c r="B40" s="30" t="s">
        <v>222</v>
      </c>
    </row>
    <row r="41" spans="2:5" ht="15">
      <c r="B41" s="30"/>
    </row>
    <row r="42" spans="2:5" ht="15">
      <c r="B42" s="235" t="s">
        <v>121</v>
      </c>
      <c r="C42" s="235" t="s">
        <v>103</v>
      </c>
      <c r="D42" s="235" t="s">
        <v>123</v>
      </c>
      <c r="E42" s="235" t="s">
        <v>126</v>
      </c>
    </row>
    <row r="43" spans="2:5">
      <c r="B43" s="193" t="s">
        <v>70</v>
      </c>
      <c r="C43" s="193" t="s">
        <v>122</v>
      </c>
      <c r="D43" s="193" t="s">
        <v>124</v>
      </c>
      <c r="E43" s="193" t="s">
        <v>129</v>
      </c>
    </row>
    <row r="44" spans="2:5">
      <c r="B44" s="193" t="s">
        <v>69</v>
      </c>
      <c r="C44" s="193" t="s">
        <v>125</v>
      </c>
      <c r="D44" s="193" t="s">
        <v>224</v>
      </c>
      <c r="E44" s="193" t="s">
        <v>129</v>
      </c>
    </row>
    <row r="45" spans="2:5">
      <c r="B45" s="193" t="s">
        <v>71</v>
      </c>
      <c r="C45" s="224"/>
      <c r="D45" s="193" t="s">
        <v>127</v>
      </c>
      <c r="E45" s="193" t="s">
        <v>128</v>
      </c>
    </row>
    <row r="46" spans="2:5">
      <c r="B46" s="193" t="s">
        <v>39</v>
      </c>
      <c r="C46" s="193" t="s">
        <v>151</v>
      </c>
      <c r="D46" s="193" t="s">
        <v>223</v>
      </c>
      <c r="E46" s="193" t="s">
        <v>152</v>
      </c>
    </row>
    <row r="47" spans="2:5">
      <c r="B47" s="193" t="s">
        <v>153</v>
      </c>
      <c r="C47" s="193" t="s">
        <v>154</v>
      </c>
      <c r="D47" s="193" t="s">
        <v>155</v>
      </c>
      <c r="E47" s="193" t="s">
        <v>156</v>
      </c>
    </row>
    <row r="48" spans="2:5">
      <c r="B48" s="193" t="s">
        <v>157</v>
      </c>
      <c r="C48" s="193" t="s">
        <v>159</v>
      </c>
      <c r="D48" s="193" t="s">
        <v>160</v>
      </c>
      <c r="E48" s="193" t="s">
        <v>158</v>
      </c>
    </row>
    <row r="49" spans="2:7">
      <c r="B49" s="193"/>
      <c r="C49" s="224"/>
      <c r="D49" s="193"/>
      <c r="E49" s="193"/>
    </row>
    <row r="50" spans="2:7">
      <c r="B50" s="193"/>
      <c r="C50" s="224"/>
      <c r="D50" s="224"/>
      <c r="E50" s="224"/>
    </row>
    <row r="51" spans="2:7">
      <c r="B51" s="224"/>
      <c r="C51" s="224"/>
      <c r="D51" s="224"/>
      <c r="E51" s="224"/>
    </row>
    <row r="52" spans="2:7" ht="15">
      <c r="B52" s="235" t="s">
        <v>150</v>
      </c>
      <c r="C52" s="224"/>
      <c r="D52" s="224"/>
      <c r="E52" s="224"/>
    </row>
    <row r="53" spans="2:7" ht="15">
      <c r="B53" s="193" t="s">
        <v>206</v>
      </c>
      <c r="C53" s="224"/>
      <c r="D53" s="224"/>
      <c r="E53" s="224"/>
    </row>
    <row r="54" spans="2:7" ht="15">
      <c r="B54" s="193" t="s">
        <v>141</v>
      </c>
      <c r="C54" s="224"/>
      <c r="D54" s="224"/>
      <c r="E54" s="224"/>
    </row>
    <row r="55" spans="2:7">
      <c r="B55" s="193" t="s">
        <v>218</v>
      </c>
      <c r="C55" s="224"/>
      <c r="D55" s="224"/>
      <c r="E55" s="224"/>
    </row>
    <row r="56" spans="2:7" ht="15">
      <c r="B56" s="30"/>
    </row>
    <row r="57" spans="2:7" ht="15.75" thickBot="1">
      <c r="B57" s="315" t="s">
        <v>148</v>
      </c>
      <c r="C57" s="316"/>
      <c r="D57" s="315" t="s">
        <v>149</v>
      </c>
      <c r="E57" s="315"/>
      <c r="F57" s="315"/>
      <c r="G57" s="315"/>
    </row>
    <row r="58" spans="2:7" ht="15" thickTop="1">
      <c r="B58" s="193" t="s">
        <v>130</v>
      </c>
      <c r="C58" s="230" t="s">
        <v>137</v>
      </c>
      <c r="D58" s="193" t="s">
        <v>135</v>
      </c>
      <c r="E58" s="218" t="s">
        <v>136</v>
      </c>
      <c r="F58" s="219" t="s">
        <v>179</v>
      </c>
      <c r="G58" s="220" t="s">
        <v>178</v>
      </c>
    </row>
    <row r="59" spans="2:7">
      <c r="B59" s="193" t="s">
        <v>131</v>
      </c>
      <c r="C59" s="231" t="s">
        <v>138</v>
      </c>
      <c r="D59" s="221" t="s">
        <v>142</v>
      </c>
      <c r="E59" s="222" t="s">
        <v>144</v>
      </c>
      <c r="F59" s="223" t="s">
        <v>143</v>
      </c>
      <c r="G59" s="224"/>
    </row>
    <row r="60" spans="2:7">
      <c r="B60" s="193" t="s">
        <v>132</v>
      </c>
      <c r="C60" s="232" t="s">
        <v>139</v>
      </c>
      <c r="D60" s="225" t="s">
        <v>145</v>
      </c>
      <c r="E60" s="226" t="s">
        <v>146</v>
      </c>
      <c r="F60" s="224"/>
      <c r="G60" s="224"/>
    </row>
    <row r="61" spans="2:7">
      <c r="B61" s="193" t="s">
        <v>133</v>
      </c>
      <c r="C61" s="233" t="s">
        <v>139</v>
      </c>
      <c r="D61" s="227" t="s">
        <v>147</v>
      </c>
      <c r="E61" s="224"/>
      <c r="F61" s="224"/>
      <c r="G61" s="224"/>
    </row>
    <row r="62" spans="2:7">
      <c r="B62" s="228" t="s">
        <v>134</v>
      </c>
      <c r="C62" s="234"/>
      <c r="D62" s="228" t="s">
        <v>140</v>
      </c>
      <c r="E62" s="229"/>
      <c r="F62" s="229"/>
      <c r="G62" s="229"/>
    </row>
    <row r="63" spans="2:7">
      <c r="B63" s="224"/>
      <c r="C63" s="224"/>
      <c r="D63" s="224"/>
      <c r="E63" s="224"/>
      <c r="F63" s="224"/>
      <c r="G63" s="224"/>
    </row>
    <row r="64" spans="2:7" ht="15">
      <c r="B64" s="235" t="s">
        <v>207</v>
      </c>
      <c r="C64" s="224"/>
      <c r="D64" s="224"/>
      <c r="E64" s="224"/>
      <c r="F64" s="224"/>
      <c r="G64" s="224"/>
    </row>
    <row r="65" spans="2:7">
      <c r="B65" s="176" t="s">
        <v>208</v>
      </c>
      <c r="C65" s="236" t="s">
        <v>211</v>
      </c>
      <c r="D65" s="193" t="s">
        <v>215</v>
      </c>
      <c r="E65" s="224"/>
      <c r="F65" s="224"/>
      <c r="G65" s="224"/>
    </row>
    <row r="66" spans="2:7">
      <c r="B66" s="237" t="s">
        <v>209</v>
      </c>
      <c r="C66" s="238" t="s">
        <v>211</v>
      </c>
      <c r="D66" s="193" t="s">
        <v>210</v>
      </c>
      <c r="E66" s="224"/>
      <c r="F66" s="224"/>
      <c r="G66" s="224"/>
    </row>
    <row r="67" spans="2:7">
      <c r="B67" s="237" t="s">
        <v>214</v>
      </c>
      <c r="C67" s="238" t="s">
        <v>212</v>
      </c>
      <c r="D67" s="193" t="s">
        <v>213</v>
      </c>
      <c r="E67" s="224"/>
      <c r="F67" s="224"/>
      <c r="G67" s="224"/>
    </row>
    <row r="68" spans="2:7" ht="15">
      <c r="B68" s="235"/>
      <c r="C68" s="224"/>
      <c r="D68" s="224"/>
      <c r="E68" s="224"/>
      <c r="F68" s="224"/>
      <c r="G68" s="224"/>
    </row>
    <row r="69" spans="2:7" ht="15">
      <c r="B69" s="235"/>
      <c r="C69" s="224"/>
      <c r="D69" s="224"/>
      <c r="E69" s="224"/>
      <c r="F69" s="224"/>
      <c r="G69" s="224"/>
    </row>
    <row r="70" spans="2:7">
      <c r="B70" s="224"/>
      <c r="C70" s="224"/>
      <c r="D70" s="224"/>
      <c r="E70" s="224"/>
      <c r="F70" s="224"/>
      <c r="G70" s="224"/>
    </row>
    <row r="71" spans="2:7">
      <c r="B71" s="224"/>
      <c r="C71" s="224"/>
      <c r="D71" s="224"/>
      <c r="E71" s="224"/>
      <c r="F71" s="224"/>
      <c r="G71" s="224"/>
    </row>
    <row r="72" spans="2:7" ht="15">
      <c r="B72" s="235" t="s">
        <v>161</v>
      </c>
      <c r="C72" s="224"/>
      <c r="D72" s="224"/>
      <c r="E72" s="224"/>
      <c r="F72" s="224"/>
      <c r="G72" s="224"/>
    </row>
    <row r="73" spans="2:7" ht="15">
      <c r="B73" s="224"/>
      <c r="C73" s="30" t="s">
        <v>103</v>
      </c>
      <c r="D73" s="30" t="s">
        <v>225</v>
      </c>
      <c r="E73" s="224"/>
      <c r="F73" s="224"/>
      <c r="G73" s="224"/>
    </row>
    <row r="74" spans="2:7">
      <c r="B74" s="224"/>
      <c r="C74" s="193" t="s">
        <v>231</v>
      </c>
      <c r="D74" s="193" t="s">
        <v>162</v>
      </c>
      <c r="E74" s="224"/>
      <c r="F74" s="224"/>
      <c r="G74" s="224"/>
    </row>
    <row r="75" spans="2:7">
      <c r="B75" s="224"/>
      <c r="C75" s="193" t="s">
        <v>243</v>
      </c>
      <c r="D75" s="193" t="s">
        <v>165</v>
      </c>
      <c r="E75" s="224"/>
      <c r="F75" s="224"/>
      <c r="G75" s="224"/>
    </row>
    <row r="76" spans="2:7">
      <c r="B76" s="224"/>
      <c r="C76" s="193" t="s">
        <v>244</v>
      </c>
      <c r="D76" s="193" t="s">
        <v>245</v>
      </c>
      <c r="E76" s="224"/>
      <c r="F76" s="224"/>
      <c r="G76" s="224"/>
    </row>
    <row r="77" spans="2:7">
      <c r="B77" s="224"/>
      <c r="C77" s="193" t="s">
        <v>226</v>
      </c>
      <c r="D77" s="193" t="s">
        <v>163</v>
      </c>
      <c r="E77" s="224"/>
      <c r="F77" s="224"/>
      <c r="G77" s="224"/>
    </row>
    <row r="78" spans="2:7">
      <c r="B78" s="224"/>
      <c r="C78" s="193" t="s">
        <v>227</v>
      </c>
      <c r="D78" s="193" t="s">
        <v>164</v>
      </c>
      <c r="E78" s="224"/>
      <c r="F78" s="224"/>
      <c r="G78" s="224"/>
    </row>
    <row r="79" spans="2:7">
      <c r="B79" s="224"/>
      <c r="C79" s="193" t="s">
        <v>228</v>
      </c>
      <c r="D79" s="193" t="s">
        <v>180</v>
      </c>
      <c r="E79" s="224"/>
      <c r="F79" s="224"/>
      <c r="G79" s="224"/>
    </row>
    <row r="80" spans="2:7">
      <c r="C80" s="193" t="s">
        <v>229</v>
      </c>
      <c r="D80" s="193" t="s">
        <v>230</v>
      </c>
    </row>
  </sheetData>
  <mergeCells count="2">
    <mergeCell ref="D57:G57"/>
    <mergeCell ref="B57:C5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F120"/>
  <sheetViews>
    <sheetView zoomScale="70" zoomScaleNormal="70" workbookViewId="0">
      <selection activeCell="P69" sqref="P69"/>
    </sheetView>
  </sheetViews>
  <sheetFormatPr defaultRowHeight="14.25"/>
  <cols>
    <col min="1" max="1" width="8.75" style="4" bestFit="1" customWidth="1"/>
    <col min="2" max="2" width="7.625" style="4" customWidth="1"/>
    <col min="3" max="3" width="7.5" style="4" customWidth="1"/>
    <col min="4" max="4" width="8.5" style="4" customWidth="1"/>
    <col min="5" max="5" width="9.625" style="4" bestFit="1" customWidth="1"/>
    <col min="6" max="8" width="7.625" style="4" customWidth="1"/>
    <col min="9" max="9" width="8.5" style="4" customWidth="1"/>
    <col min="10" max="10" width="9.25" style="4" bestFit="1" customWidth="1"/>
    <col min="11" max="11" width="7.625" style="4" customWidth="1"/>
    <col min="12" max="12" width="9.25" style="4" customWidth="1"/>
    <col min="13" max="13" width="11" style="4" bestFit="1" customWidth="1"/>
    <col min="14" max="15" width="8.5" style="4" customWidth="1"/>
    <col min="16" max="17" width="9.5" style="4" customWidth="1"/>
    <col min="18" max="18" width="31.375" style="4" bestFit="1" customWidth="1"/>
    <col min="19" max="19" width="23.375" style="4" customWidth="1"/>
    <col min="20" max="20" width="7.5" style="4" customWidth="1"/>
    <col min="21" max="21" width="16" style="4" customWidth="1"/>
    <col min="22" max="22" width="15.5" style="4" customWidth="1"/>
    <col min="23" max="26" width="11" style="4" customWidth="1"/>
    <col min="27" max="27" width="36.75" style="4" customWidth="1"/>
    <col min="28" max="28" width="18.25" style="4" bestFit="1" customWidth="1"/>
    <col min="29" max="1019" width="11" style="4" customWidth="1"/>
    <col min="1020" max="1028" width="11" style="5" customWidth="1"/>
    <col min="1029" max="16384" width="9" style="5"/>
  </cols>
  <sheetData>
    <row r="1" spans="1:1020" ht="15">
      <c r="A1" s="17" t="s">
        <v>69</v>
      </c>
      <c r="B1" s="4">
        <v>1</v>
      </c>
      <c r="C1" s="4">
        <v>1</v>
      </c>
      <c r="D1" s="4">
        <v>1</v>
      </c>
      <c r="E1" s="18">
        <v>1</v>
      </c>
      <c r="F1" s="4">
        <v>4</v>
      </c>
      <c r="G1" s="4">
        <v>4</v>
      </c>
      <c r="H1" s="4">
        <v>4</v>
      </c>
      <c r="I1" s="31">
        <v>4</v>
      </c>
      <c r="J1" s="4">
        <v>16</v>
      </c>
      <c r="K1" s="4">
        <v>16</v>
      </c>
      <c r="L1" s="35">
        <v>16</v>
      </c>
      <c r="M1" s="31">
        <v>16</v>
      </c>
      <c r="N1" s="4">
        <v>64</v>
      </c>
      <c r="O1" s="35">
        <v>64</v>
      </c>
      <c r="P1" s="35">
        <v>64</v>
      </c>
      <c r="Q1" s="31">
        <v>64</v>
      </c>
      <c r="S1" s="14"/>
      <c r="T1" s="14"/>
      <c r="U1" s="14"/>
      <c r="Z1" s="11" t="s">
        <v>39</v>
      </c>
      <c r="AA1" s="2" t="s">
        <v>74</v>
      </c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</row>
    <row r="2" spans="1:1020" ht="15">
      <c r="A2" s="17" t="s">
        <v>70</v>
      </c>
      <c r="B2" s="4">
        <v>1</v>
      </c>
      <c r="C2" s="4">
        <v>4</v>
      </c>
      <c r="D2" s="4">
        <v>16</v>
      </c>
      <c r="E2" s="18">
        <v>64</v>
      </c>
      <c r="F2" s="4">
        <v>1</v>
      </c>
      <c r="G2" s="4">
        <v>4</v>
      </c>
      <c r="H2" s="4">
        <v>16</v>
      </c>
      <c r="I2" s="31">
        <v>64</v>
      </c>
      <c r="J2" s="4">
        <v>1</v>
      </c>
      <c r="K2" s="4">
        <v>4</v>
      </c>
      <c r="L2" s="35">
        <v>16</v>
      </c>
      <c r="M2" s="31">
        <v>64</v>
      </c>
      <c r="N2" s="4">
        <v>1</v>
      </c>
      <c r="O2" s="35">
        <v>4</v>
      </c>
      <c r="P2" s="35">
        <v>16</v>
      </c>
      <c r="Q2" s="31">
        <v>64</v>
      </c>
      <c r="S2" s="14"/>
      <c r="T2" s="14"/>
      <c r="U2" s="14"/>
      <c r="V2" s="2" t="s">
        <v>203</v>
      </c>
      <c r="Z2" s="2"/>
      <c r="AA2" s="2"/>
      <c r="AB2" s="2"/>
      <c r="AC2" s="2" t="s">
        <v>73</v>
      </c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</row>
    <row r="3" spans="1:1020" ht="15">
      <c r="A3" s="19" t="s">
        <v>39</v>
      </c>
      <c r="B3" s="20" t="s">
        <v>1</v>
      </c>
      <c r="C3" s="20" t="s">
        <v>2</v>
      </c>
      <c r="D3" s="20" t="s">
        <v>3</v>
      </c>
      <c r="E3" s="21" t="s">
        <v>4</v>
      </c>
      <c r="F3" s="20" t="s">
        <v>5</v>
      </c>
      <c r="G3" s="20" t="s">
        <v>6</v>
      </c>
      <c r="H3" s="20" t="s">
        <v>7</v>
      </c>
      <c r="I3" s="32" t="s">
        <v>8</v>
      </c>
      <c r="J3" s="20" t="s">
        <v>9</v>
      </c>
      <c r="K3" s="20" t="s">
        <v>10</v>
      </c>
      <c r="L3" s="36" t="s">
        <v>11</v>
      </c>
      <c r="M3" s="32" t="s">
        <v>12</v>
      </c>
      <c r="N3" s="20" t="s">
        <v>13</v>
      </c>
      <c r="O3" s="36" t="s">
        <v>14</v>
      </c>
      <c r="P3" s="36" t="s">
        <v>15</v>
      </c>
      <c r="Q3" s="32" t="s">
        <v>16</v>
      </c>
      <c r="R3" s="22" t="s">
        <v>45</v>
      </c>
      <c r="S3" s="151" t="s">
        <v>202</v>
      </c>
      <c r="T3" s="151" t="s">
        <v>200</v>
      </c>
      <c r="U3" s="151" t="s">
        <v>67</v>
      </c>
      <c r="V3" s="210" t="s">
        <v>109</v>
      </c>
      <c r="Z3" s="4" t="s">
        <v>238</v>
      </c>
      <c r="AA3" s="201" t="s">
        <v>104</v>
      </c>
      <c r="AB3" s="11" t="s">
        <v>205</v>
      </c>
      <c r="AC3" s="11" t="s">
        <v>72</v>
      </c>
      <c r="AD3" s="11" t="s">
        <v>1</v>
      </c>
      <c r="AE3" s="11" t="s">
        <v>2</v>
      </c>
      <c r="AF3" s="11" t="s">
        <v>3</v>
      </c>
      <c r="AG3" s="12" t="s">
        <v>4</v>
      </c>
      <c r="AH3" s="11" t="s">
        <v>5</v>
      </c>
      <c r="AI3" s="11" t="s">
        <v>6</v>
      </c>
      <c r="AJ3" s="11" t="s">
        <v>7</v>
      </c>
      <c r="AK3" s="12" t="s">
        <v>8</v>
      </c>
      <c r="AL3" s="11" t="s">
        <v>9</v>
      </c>
      <c r="AM3" s="11" t="s">
        <v>10</v>
      </c>
      <c r="AN3" s="11" t="s">
        <v>11</v>
      </c>
      <c r="AO3" s="12" t="s">
        <v>12</v>
      </c>
      <c r="AP3" s="11" t="s">
        <v>13</v>
      </c>
      <c r="AQ3" s="11" t="s">
        <v>14</v>
      </c>
      <c r="AR3" s="11" t="s">
        <v>15</v>
      </c>
      <c r="AS3" s="12" t="s">
        <v>16</v>
      </c>
      <c r="AT3" s="281" t="s">
        <v>45</v>
      </c>
      <c r="AU3" s="2"/>
      <c r="AMF3" s="4"/>
    </row>
    <row r="4" spans="1:1020" ht="15">
      <c r="A4" s="203" t="s">
        <v>17</v>
      </c>
      <c r="B4" s="170">
        <v>0.67</v>
      </c>
      <c r="C4" s="170">
        <v>0.69</v>
      </c>
      <c r="D4" s="170">
        <v>0.19</v>
      </c>
      <c r="E4" s="16">
        <v>0.82</v>
      </c>
      <c r="F4" s="170">
        <v>0.19</v>
      </c>
      <c r="G4" s="170">
        <v>0.2</v>
      </c>
      <c r="H4" s="170">
        <v>0.21</v>
      </c>
      <c r="I4" s="33">
        <v>0.82</v>
      </c>
      <c r="J4" s="170">
        <v>0.26</v>
      </c>
      <c r="K4" s="170">
        <v>0.28999999999999998</v>
      </c>
      <c r="L4" s="202">
        <v>0.34</v>
      </c>
      <c r="M4" s="33">
        <v>0.82</v>
      </c>
      <c r="N4" s="170">
        <v>0.6</v>
      </c>
      <c r="O4" s="202">
        <v>0.94</v>
      </c>
      <c r="P4" s="202">
        <v>1.2</v>
      </c>
      <c r="Q4" s="33">
        <v>0.82</v>
      </c>
      <c r="R4" s="204" t="s">
        <v>59</v>
      </c>
      <c r="S4" s="205">
        <v>1</v>
      </c>
      <c r="T4" s="205">
        <v>1</v>
      </c>
      <c r="U4" s="205">
        <v>15</v>
      </c>
      <c r="V4" s="206">
        <f t="shared" ref="V4:V25" si="0">MAX(E4,H4,K4,N4)</f>
        <v>0.82</v>
      </c>
      <c r="Z4" s="4">
        <f>SUM(B4:Q4)</f>
        <v>9.0599999999999987</v>
      </c>
      <c r="AA4" s="24">
        <f>AVERAGE(B4:Q4)</f>
        <v>0.56624999999999992</v>
      </c>
      <c r="AB4" s="216">
        <f>AVERAGE(B4:H4,J4:K4,N4)</f>
        <v>0.41199999999999992</v>
      </c>
      <c r="AC4" s="26">
        <f t="shared" ref="AC4:AC25" si="1">SUM(AD4:AQ4)</f>
        <v>27.579374999999999</v>
      </c>
      <c r="AD4" s="24">
        <f t="shared" ref="AD4:AD25" si="2">ABS(B4-B$28)</f>
        <v>6.250000000000977E-4</v>
      </c>
      <c r="AE4" s="24">
        <f t="shared" ref="AE4:AE25" si="3">ABS(C4-C$28)</f>
        <v>0.24687499999999996</v>
      </c>
      <c r="AF4" s="24">
        <f t="shared" ref="AF4:AF25" si="4">ABS(D4-D$28)</f>
        <v>0.87062499999999998</v>
      </c>
      <c r="AG4" s="207">
        <f t="shared" ref="AG4:AG25" si="5">ABS(E4-E$28)</f>
        <v>0.67374999999999974</v>
      </c>
      <c r="AH4" s="24">
        <f t="shared" ref="AH4:AH25" si="6">ABS(F4-F$28)</f>
        <v>0.91312499999999996</v>
      </c>
      <c r="AI4" s="24">
        <f t="shared" ref="AI4:AI25" si="7">ABS(G4-G$28)</f>
        <v>1.5137500000000002</v>
      </c>
      <c r="AJ4" s="24">
        <f t="shared" ref="AJ4:AJ25" si="8">ABS(H4-H$28)</f>
        <v>2.3624999999999998</v>
      </c>
      <c r="AK4" s="207">
        <f t="shared" ref="AK4:AK25" si="9">ABS(I4-I$28)</f>
        <v>2.086875</v>
      </c>
      <c r="AL4" s="24">
        <f t="shared" ref="AL4:AL25" si="10">ABS(J4-J$28)</f>
        <v>1.9949999999999999</v>
      </c>
      <c r="AM4" s="24">
        <f t="shared" ref="AM4:AM25" si="11">ABS(K4-K$28)</f>
        <v>2.8162500000000001</v>
      </c>
      <c r="AN4" s="24">
        <f t="shared" ref="AN4:AN25" si="12">ABS(L4-L$28)</f>
        <v>3.8237499999999995</v>
      </c>
      <c r="AO4" s="207">
        <f t="shared" ref="AO4:AO25" si="13">ABS(M4-M$28)</f>
        <v>2.0575000000000001</v>
      </c>
      <c r="AP4" s="24">
        <f t="shared" ref="AP4:AP25" si="14">ABS(N4-N$28)</f>
        <v>4.6837499999999999</v>
      </c>
      <c r="AQ4" s="24">
        <f t="shared" ref="AQ4:AQ25" si="15">ABS(O4-O$28)</f>
        <v>3.5349999999999997</v>
      </c>
      <c r="AR4" s="2">
        <f t="shared" ref="AR4:AR25" si="16">P4</f>
        <v>1.2</v>
      </c>
      <c r="AS4" s="204">
        <f t="shared" ref="AS4:AS25" si="17">Q4</f>
        <v>0.82</v>
      </c>
      <c r="AT4" s="282" t="str">
        <f>R4</f>
        <v>ipres-4M</v>
      </c>
      <c r="AMF4" s="4"/>
    </row>
    <row r="5" spans="1:1020" ht="15">
      <c r="A5" s="200" t="s">
        <v>18</v>
      </c>
      <c r="B5" s="14">
        <v>0.67</v>
      </c>
      <c r="C5" s="14">
        <v>0.69</v>
      </c>
      <c r="D5" s="14">
        <v>0.19</v>
      </c>
      <c r="E5" s="16">
        <v>0.82</v>
      </c>
      <c r="F5" s="14">
        <v>0.8</v>
      </c>
      <c r="G5" s="14">
        <v>0.85</v>
      </c>
      <c r="H5" s="14">
        <v>0.21</v>
      </c>
      <c r="I5" s="33">
        <v>0.82</v>
      </c>
      <c r="J5" s="14">
        <v>1.19</v>
      </c>
      <c r="K5" s="14">
        <v>0.28000000000000003</v>
      </c>
      <c r="L5" s="34">
        <v>0.35</v>
      </c>
      <c r="M5" s="33">
        <v>0.82</v>
      </c>
      <c r="N5" s="14">
        <v>0.63</v>
      </c>
      <c r="O5" s="34">
        <v>0.73</v>
      </c>
      <c r="P5" s="34">
        <v>1.1299999999999999</v>
      </c>
      <c r="Q5" s="33">
        <v>0.82</v>
      </c>
      <c r="R5" s="2" t="s">
        <v>52</v>
      </c>
      <c r="S5" s="152">
        <v>2</v>
      </c>
      <c r="T5" s="152">
        <v>3</v>
      </c>
      <c r="U5" s="152">
        <v>8</v>
      </c>
      <c r="V5" s="153">
        <f t="shared" si="0"/>
        <v>0.82</v>
      </c>
      <c r="Z5" s="4">
        <f t="shared" ref="Z5:Z19" si="18">SUM(B5:Q5)</f>
        <v>11</v>
      </c>
      <c r="AA5" s="24">
        <f t="shared" ref="AA5:AA19" si="19">AVERAGE(B5:Q5)</f>
        <v>0.6875</v>
      </c>
      <c r="AB5" s="216">
        <f t="shared" ref="AB5:AB25" si="20">AVERAGE(B5:H5,J5:K5,N5)</f>
        <v>0.63300000000000001</v>
      </c>
      <c r="AC5" s="26">
        <f t="shared" si="1"/>
        <v>25.569374999999997</v>
      </c>
      <c r="AD5" s="24">
        <f t="shared" si="2"/>
        <v>6.250000000000977E-4</v>
      </c>
      <c r="AE5" s="24">
        <f t="shared" si="3"/>
        <v>0.24687499999999996</v>
      </c>
      <c r="AF5" s="24">
        <f t="shared" si="4"/>
        <v>0.87062499999999998</v>
      </c>
      <c r="AG5" s="24">
        <f t="shared" si="5"/>
        <v>0.67374999999999974</v>
      </c>
      <c r="AH5" s="24">
        <f t="shared" si="6"/>
        <v>0.30312499999999987</v>
      </c>
      <c r="AI5" s="24">
        <f t="shared" si="7"/>
        <v>0.86375000000000013</v>
      </c>
      <c r="AJ5" s="24">
        <f t="shared" si="8"/>
        <v>2.3624999999999998</v>
      </c>
      <c r="AK5" s="24">
        <f t="shared" si="9"/>
        <v>2.086875</v>
      </c>
      <c r="AL5" s="24">
        <f t="shared" si="10"/>
        <v>1.0649999999999999</v>
      </c>
      <c r="AM5" s="24">
        <f t="shared" si="11"/>
        <v>2.8262499999999999</v>
      </c>
      <c r="AN5" s="24">
        <f t="shared" si="12"/>
        <v>3.8137499999999993</v>
      </c>
      <c r="AO5" s="24">
        <f t="shared" si="13"/>
        <v>2.0575000000000001</v>
      </c>
      <c r="AP5" s="24">
        <f t="shared" si="14"/>
        <v>4.6537499999999996</v>
      </c>
      <c r="AQ5" s="24">
        <f t="shared" si="15"/>
        <v>3.7449999999999997</v>
      </c>
      <c r="AR5" s="2">
        <f t="shared" si="16"/>
        <v>1.1299999999999999</v>
      </c>
      <c r="AS5" s="2">
        <f t="shared" si="17"/>
        <v>0.82</v>
      </c>
      <c r="AT5" s="282" t="str">
        <f t="shared" ref="AT5:AT25" si="21">R5</f>
        <v>4M-reassembly</v>
      </c>
      <c r="AMF5" s="4"/>
    </row>
    <row r="6" spans="1:1020" ht="15">
      <c r="A6" s="200" t="s">
        <v>19</v>
      </c>
      <c r="B6" s="14">
        <v>0.72</v>
      </c>
      <c r="C6" s="14">
        <v>0.78</v>
      </c>
      <c r="D6" s="14">
        <v>0.87</v>
      </c>
      <c r="E6" s="16">
        <v>0.85</v>
      </c>
      <c r="F6" s="14">
        <v>0.8</v>
      </c>
      <c r="G6" s="14">
        <v>0.83</v>
      </c>
      <c r="H6" s="14">
        <v>0.93</v>
      </c>
      <c r="I6" s="33">
        <v>0.85</v>
      </c>
      <c r="J6" s="14">
        <v>0.22</v>
      </c>
      <c r="K6" s="14">
        <v>0.24</v>
      </c>
      <c r="L6" s="34">
        <v>1.32</v>
      </c>
      <c r="M6" s="33">
        <v>0.85</v>
      </c>
      <c r="N6" s="14">
        <v>0.4</v>
      </c>
      <c r="O6" s="34">
        <v>0.47</v>
      </c>
      <c r="P6" s="34">
        <v>0.81</v>
      </c>
      <c r="Q6" s="33">
        <v>0.85</v>
      </c>
      <c r="R6" s="2" t="s">
        <v>101</v>
      </c>
      <c r="S6" s="152">
        <v>3</v>
      </c>
      <c r="T6" s="152">
        <v>4</v>
      </c>
      <c r="U6" s="152">
        <v>2</v>
      </c>
      <c r="V6" s="153">
        <f t="shared" si="0"/>
        <v>0.93</v>
      </c>
      <c r="Z6" s="4">
        <f t="shared" si="18"/>
        <v>11.790000000000001</v>
      </c>
      <c r="AA6" s="24">
        <f t="shared" si="19"/>
        <v>0.73687500000000006</v>
      </c>
      <c r="AB6" s="216">
        <f t="shared" si="20"/>
        <v>0.66400000000000003</v>
      </c>
      <c r="AC6" s="26">
        <f t="shared" si="1"/>
        <v>24.589374999999997</v>
      </c>
      <c r="AD6" s="24">
        <f t="shared" si="2"/>
        <v>5.0625000000000031E-2</v>
      </c>
      <c r="AE6" s="24">
        <f t="shared" si="3"/>
        <v>0.15687499999999988</v>
      </c>
      <c r="AF6" s="24">
        <f t="shared" si="4"/>
        <v>0.19062499999999993</v>
      </c>
      <c r="AG6" s="24">
        <f t="shared" si="5"/>
        <v>0.64374999999999971</v>
      </c>
      <c r="AH6" s="24">
        <f t="shared" si="6"/>
        <v>0.30312499999999987</v>
      </c>
      <c r="AI6" s="24">
        <f t="shared" si="7"/>
        <v>0.88375000000000015</v>
      </c>
      <c r="AJ6" s="24">
        <f t="shared" si="8"/>
        <v>1.6424999999999996</v>
      </c>
      <c r="AK6" s="24">
        <f t="shared" si="9"/>
        <v>2.0568749999999998</v>
      </c>
      <c r="AL6" s="24">
        <f t="shared" si="10"/>
        <v>2.0349999999999997</v>
      </c>
      <c r="AM6" s="24">
        <f t="shared" si="11"/>
        <v>2.86625</v>
      </c>
      <c r="AN6" s="24">
        <f t="shared" si="12"/>
        <v>2.8437499999999991</v>
      </c>
      <c r="AO6" s="24">
        <f t="shared" si="13"/>
        <v>2.0274999999999999</v>
      </c>
      <c r="AP6" s="24">
        <f t="shared" si="14"/>
        <v>4.8837499999999991</v>
      </c>
      <c r="AQ6" s="24">
        <f t="shared" si="15"/>
        <v>4.0049999999999999</v>
      </c>
      <c r="AR6" s="2">
        <f t="shared" si="16"/>
        <v>0.81</v>
      </c>
      <c r="AS6" s="2">
        <f t="shared" si="17"/>
        <v>0.85</v>
      </c>
      <c r="AT6" s="282" t="str">
        <f t="shared" si="21"/>
        <v>4M-check-reassembly</v>
      </c>
      <c r="AMF6" s="4"/>
    </row>
    <row r="7" spans="1:1020" ht="15">
      <c r="A7" s="272" t="s">
        <v>20</v>
      </c>
      <c r="B7" s="145">
        <v>0.72</v>
      </c>
      <c r="C7" s="145">
        <v>0.78</v>
      </c>
      <c r="D7" s="145">
        <v>0.81</v>
      </c>
      <c r="E7" s="273">
        <v>0.85</v>
      </c>
      <c r="F7" s="145">
        <v>0.28999999999999998</v>
      </c>
      <c r="G7" s="145">
        <v>0.79</v>
      </c>
      <c r="H7" s="145">
        <v>1</v>
      </c>
      <c r="I7" s="32">
        <v>0.85</v>
      </c>
      <c r="J7" s="145">
        <v>1.43</v>
      </c>
      <c r="K7" s="145">
        <v>0.42</v>
      </c>
      <c r="L7" s="36">
        <v>0.52</v>
      </c>
      <c r="M7" s="32">
        <v>0.85</v>
      </c>
      <c r="N7" s="145">
        <v>2.97</v>
      </c>
      <c r="O7" s="36">
        <v>1.27</v>
      </c>
      <c r="P7" s="36">
        <v>1.37</v>
      </c>
      <c r="Q7" s="32">
        <v>0.85</v>
      </c>
      <c r="R7" s="125" t="s">
        <v>48</v>
      </c>
      <c r="S7" s="274">
        <v>4</v>
      </c>
      <c r="T7" s="275">
        <v>5</v>
      </c>
      <c r="U7" s="274">
        <v>4</v>
      </c>
      <c r="V7" s="276">
        <f t="shared" si="0"/>
        <v>2.97</v>
      </c>
      <c r="W7" s="277"/>
      <c r="X7" s="277"/>
      <c r="Y7" s="277"/>
      <c r="Z7" s="277">
        <f t="shared" si="18"/>
        <v>15.769999999999998</v>
      </c>
      <c r="AA7" s="278">
        <f t="shared" si="19"/>
        <v>0.98562499999999986</v>
      </c>
      <c r="AB7" s="279">
        <f t="shared" si="20"/>
        <v>1.006</v>
      </c>
      <c r="AC7" s="280">
        <f t="shared" si="1"/>
        <v>21.169374999999995</v>
      </c>
      <c r="AD7" s="278">
        <f t="shared" si="2"/>
        <v>5.0625000000000031E-2</v>
      </c>
      <c r="AE7" s="278">
        <f t="shared" si="3"/>
        <v>0.15687499999999988</v>
      </c>
      <c r="AF7" s="278">
        <f t="shared" si="4"/>
        <v>0.25062499999999988</v>
      </c>
      <c r="AG7" s="278">
        <f t="shared" si="5"/>
        <v>0.64374999999999971</v>
      </c>
      <c r="AH7" s="278">
        <f t="shared" si="6"/>
        <v>0.81312499999999988</v>
      </c>
      <c r="AI7" s="278">
        <f t="shared" si="7"/>
        <v>0.92375000000000007</v>
      </c>
      <c r="AJ7" s="278">
        <f t="shared" si="8"/>
        <v>1.5724999999999998</v>
      </c>
      <c r="AK7" s="278">
        <f t="shared" si="9"/>
        <v>2.0568749999999998</v>
      </c>
      <c r="AL7" s="278">
        <f t="shared" si="10"/>
        <v>0.82499999999999996</v>
      </c>
      <c r="AM7" s="278">
        <f t="shared" si="11"/>
        <v>2.6862500000000002</v>
      </c>
      <c r="AN7" s="278">
        <f t="shared" si="12"/>
        <v>3.6437499999999994</v>
      </c>
      <c r="AO7" s="278">
        <f t="shared" si="13"/>
        <v>2.0274999999999999</v>
      </c>
      <c r="AP7" s="278">
        <f t="shared" si="14"/>
        <v>2.3137499999999993</v>
      </c>
      <c r="AQ7" s="278">
        <f t="shared" si="15"/>
        <v>3.2049999999999996</v>
      </c>
      <c r="AR7" s="125">
        <f t="shared" si="16"/>
        <v>1.37</v>
      </c>
      <c r="AS7" s="125">
        <f t="shared" si="17"/>
        <v>0.85</v>
      </c>
      <c r="AT7" s="284" t="str">
        <f t="shared" si="21"/>
        <v>4M-check-reassembly-tcp</v>
      </c>
      <c r="AMF7" s="4"/>
    </row>
    <row r="8" spans="1:1020" ht="15">
      <c r="A8" s="14" t="s">
        <v>21</v>
      </c>
      <c r="B8" s="14">
        <v>0.62</v>
      </c>
      <c r="C8" s="14">
        <v>0.89</v>
      </c>
      <c r="D8" s="14">
        <v>1.02</v>
      </c>
      <c r="E8" s="16">
        <v>0.84</v>
      </c>
      <c r="F8" s="14">
        <v>0.72</v>
      </c>
      <c r="G8" s="14">
        <v>1.1000000000000001</v>
      </c>
      <c r="H8" s="14">
        <v>1.75</v>
      </c>
      <c r="I8" s="33">
        <v>0.84</v>
      </c>
      <c r="J8" s="14">
        <v>1.29</v>
      </c>
      <c r="K8" s="14">
        <v>0.63</v>
      </c>
      <c r="L8" s="34">
        <v>5.92</v>
      </c>
      <c r="M8" s="33">
        <v>0.84</v>
      </c>
      <c r="N8" s="14">
        <v>2.4700000000000002</v>
      </c>
      <c r="O8" s="34">
        <v>3.06</v>
      </c>
      <c r="P8" s="34">
        <v>3.02</v>
      </c>
      <c r="Q8" s="33">
        <v>0.84</v>
      </c>
      <c r="R8" s="2" t="s">
        <v>47</v>
      </c>
      <c r="S8" s="152">
        <v>5</v>
      </c>
      <c r="T8" s="152">
        <v>6</v>
      </c>
      <c r="U8" s="152">
        <v>3</v>
      </c>
      <c r="V8" s="153">
        <f t="shared" si="0"/>
        <v>2.4700000000000002</v>
      </c>
      <c r="Z8" s="4">
        <f t="shared" si="18"/>
        <v>25.849999999999998</v>
      </c>
      <c r="AA8" s="24">
        <f t="shared" si="19"/>
        <v>1.6156249999999999</v>
      </c>
      <c r="AB8" s="216">
        <f t="shared" si="20"/>
        <v>1.1330000000000002</v>
      </c>
      <c r="AC8" s="26">
        <f t="shared" si="1"/>
        <v>16.140625</v>
      </c>
      <c r="AD8" s="24">
        <f t="shared" si="2"/>
        <v>4.9374999999999947E-2</v>
      </c>
      <c r="AE8" s="24">
        <f t="shared" si="3"/>
        <v>4.6874999999999889E-2</v>
      </c>
      <c r="AF8" s="24">
        <f t="shared" si="4"/>
        <v>4.0624999999999911E-2</v>
      </c>
      <c r="AG8" s="24">
        <f t="shared" si="5"/>
        <v>0.65374999999999972</v>
      </c>
      <c r="AH8" s="24">
        <f t="shared" si="6"/>
        <v>0.38312499999999994</v>
      </c>
      <c r="AI8" s="24">
        <f t="shared" si="7"/>
        <v>0.61375000000000002</v>
      </c>
      <c r="AJ8" s="24">
        <f t="shared" si="8"/>
        <v>0.82249999999999979</v>
      </c>
      <c r="AK8" s="24">
        <f t="shared" si="9"/>
        <v>2.066875</v>
      </c>
      <c r="AL8" s="24">
        <f t="shared" si="10"/>
        <v>0.96499999999999986</v>
      </c>
      <c r="AM8" s="24">
        <f t="shared" si="11"/>
        <v>2.4762500000000003</v>
      </c>
      <c r="AN8" s="24">
        <f t="shared" si="12"/>
        <v>1.7562500000000005</v>
      </c>
      <c r="AO8" s="24">
        <f t="shared" si="13"/>
        <v>2.0375000000000001</v>
      </c>
      <c r="AP8" s="24">
        <f t="shared" si="14"/>
        <v>2.8137499999999993</v>
      </c>
      <c r="AQ8" s="24">
        <f t="shared" si="15"/>
        <v>1.4149999999999996</v>
      </c>
      <c r="AR8" s="2">
        <f t="shared" si="16"/>
        <v>3.02</v>
      </c>
      <c r="AS8" s="2">
        <f t="shared" si="17"/>
        <v>0.84</v>
      </c>
      <c r="AT8" s="282" t="str">
        <f t="shared" si="21"/>
        <v>4M-check-reassembly-tcp-cmykw2-rotate</v>
      </c>
      <c r="AMF8" s="4"/>
    </row>
    <row r="9" spans="1:1020" ht="15">
      <c r="A9" s="200" t="s">
        <v>22</v>
      </c>
      <c r="B9" s="14">
        <v>0.52</v>
      </c>
      <c r="C9" s="14">
        <v>0.59</v>
      </c>
      <c r="D9" s="14">
        <v>0.72</v>
      </c>
      <c r="E9" s="16">
        <v>0.82</v>
      </c>
      <c r="F9" s="14">
        <v>0.8</v>
      </c>
      <c r="G9" s="14">
        <v>1</v>
      </c>
      <c r="H9" s="14">
        <v>1.1299999999999999</v>
      </c>
      <c r="I9" s="33">
        <v>1.39</v>
      </c>
      <c r="J9" s="14">
        <v>1.76</v>
      </c>
      <c r="K9" s="14">
        <v>1.35</v>
      </c>
      <c r="L9" s="34">
        <v>1.6</v>
      </c>
      <c r="M9" s="33">
        <v>1.4</v>
      </c>
      <c r="N9" s="14">
        <v>2.79</v>
      </c>
      <c r="O9" s="34">
        <v>2.3199999999999998</v>
      </c>
      <c r="P9" s="34">
        <v>1.75</v>
      </c>
      <c r="Q9" s="33">
        <v>1.01</v>
      </c>
      <c r="R9" s="2" t="s">
        <v>46</v>
      </c>
      <c r="S9" s="152">
        <v>6</v>
      </c>
      <c r="T9" s="152">
        <v>7</v>
      </c>
      <c r="U9" s="152">
        <v>1</v>
      </c>
      <c r="V9" s="153">
        <f t="shared" si="0"/>
        <v>2.79</v>
      </c>
      <c r="Z9" s="4">
        <f t="shared" si="18"/>
        <v>20.950000000000003</v>
      </c>
      <c r="AA9" s="24">
        <f t="shared" si="19"/>
        <v>1.3093750000000002</v>
      </c>
      <c r="AB9" s="216">
        <f t="shared" si="20"/>
        <v>1.1480000000000001</v>
      </c>
      <c r="AC9" s="28">
        <f t="shared" si="1"/>
        <v>16.428124999999998</v>
      </c>
      <c r="AD9" s="24">
        <f t="shared" si="2"/>
        <v>0.14937499999999992</v>
      </c>
      <c r="AE9" s="24">
        <f t="shared" si="3"/>
        <v>0.34687499999999993</v>
      </c>
      <c r="AF9" s="24">
        <f t="shared" si="4"/>
        <v>0.34062499999999996</v>
      </c>
      <c r="AG9" s="24">
        <f t="shared" si="5"/>
        <v>0.67374999999999974</v>
      </c>
      <c r="AH9" s="24">
        <f t="shared" si="6"/>
        <v>0.30312499999999987</v>
      </c>
      <c r="AI9" s="24">
        <f t="shared" si="7"/>
        <v>0.71375000000000011</v>
      </c>
      <c r="AJ9" s="24">
        <f t="shared" si="8"/>
        <v>1.4424999999999999</v>
      </c>
      <c r="AK9" s="24">
        <f t="shared" si="9"/>
        <v>1.516875</v>
      </c>
      <c r="AL9" s="24">
        <f t="shared" si="10"/>
        <v>0.49499999999999988</v>
      </c>
      <c r="AM9" s="24">
        <f t="shared" si="11"/>
        <v>1.7562500000000001</v>
      </c>
      <c r="AN9" s="24">
        <f t="shared" si="12"/>
        <v>2.5637499999999993</v>
      </c>
      <c r="AO9" s="24">
        <f t="shared" si="13"/>
        <v>1.4775</v>
      </c>
      <c r="AP9" s="24">
        <f t="shared" si="14"/>
        <v>2.4937499999999995</v>
      </c>
      <c r="AQ9" s="24">
        <f t="shared" si="15"/>
        <v>2.1549999999999998</v>
      </c>
      <c r="AR9" s="2">
        <f t="shared" si="16"/>
        <v>1.75</v>
      </c>
      <c r="AS9" s="2">
        <f t="shared" si="17"/>
        <v>1.01</v>
      </c>
      <c r="AT9" s="282" t="str">
        <f t="shared" si="21"/>
        <v>4M-check</v>
      </c>
      <c r="AMF9" s="4"/>
    </row>
    <row r="10" spans="1:1020" ht="15">
      <c r="A10" s="14" t="s">
        <v>23</v>
      </c>
      <c r="B10" s="14">
        <v>0.79</v>
      </c>
      <c r="C10" s="14">
        <v>0.88</v>
      </c>
      <c r="D10" s="14">
        <v>1.23</v>
      </c>
      <c r="E10" s="16">
        <v>1.19</v>
      </c>
      <c r="F10" s="14">
        <v>1.1000000000000001</v>
      </c>
      <c r="G10" s="14">
        <v>1.73</v>
      </c>
      <c r="H10" s="14">
        <v>1.97</v>
      </c>
      <c r="I10" s="33">
        <v>1.89</v>
      </c>
      <c r="J10" s="14">
        <v>1.67</v>
      </c>
      <c r="K10" s="14">
        <v>2.2999999999999998</v>
      </c>
      <c r="L10" s="34">
        <v>2.1800000000000002</v>
      </c>
      <c r="M10" s="33">
        <v>1.66</v>
      </c>
      <c r="N10" s="14">
        <v>1.64</v>
      </c>
      <c r="O10" s="34">
        <v>2.56</v>
      </c>
      <c r="P10" s="34">
        <v>2.11</v>
      </c>
      <c r="Q10" s="33">
        <v>0.61</v>
      </c>
      <c r="R10" s="2" t="s">
        <v>62</v>
      </c>
      <c r="S10" s="152">
        <v>7</v>
      </c>
      <c r="T10" s="152">
        <v>10</v>
      </c>
      <c r="U10" s="152">
        <v>18</v>
      </c>
      <c r="V10" s="153">
        <f t="shared" si="0"/>
        <v>2.2999999999999998</v>
      </c>
      <c r="Z10" s="4">
        <f t="shared" si="18"/>
        <v>25.509999999999998</v>
      </c>
      <c r="AA10" s="24">
        <f t="shared" si="19"/>
        <v>1.5943749999999999</v>
      </c>
      <c r="AB10" s="216">
        <f t="shared" si="20"/>
        <v>1.45</v>
      </c>
      <c r="AC10" s="27">
        <f t="shared" si="1"/>
        <v>12.440624999999997</v>
      </c>
      <c r="AD10" s="24">
        <f t="shared" si="2"/>
        <v>0.12062500000000009</v>
      </c>
      <c r="AE10" s="24">
        <f t="shared" si="3"/>
        <v>5.6874999999999898E-2</v>
      </c>
      <c r="AF10" s="24">
        <f t="shared" si="4"/>
        <v>0.16937500000000005</v>
      </c>
      <c r="AG10" s="24">
        <f t="shared" si="5"/>
        <v>0.30374999999999974</v>
      </c>
      <c r="AH10" s="24">
        <f t="shared" si="6"/>
        <v>3.1249999999998224E-3</v>
      </c>
      <c r="AI10" s="24">
        <f t="shared" si="7"/>
        <v>1.6249999999999876E-2</v>
      </c>
      <c r="AJ10" s="24">
        <f t="shared" si="8"/>
        <v>0.60249999999999981</v>
      </c>
      <c r="AK10" s="24">
        <f t="shared" si="9"/>
        <v>1.016875</v>
      </c>
      <c r="AL10" s="24">
        <f t="shared" si="10"/>
        <v>0.58499999999999996</v>
      </c>
      <c r="AM10" s="24">
        <f t="shared" si="11"/>
        <v>0.80625000000000036</v>
      </c>
      <c r="AN10" s="24">
        <f t="shared" si="12"/>
        <v>1.9837499999999992</v>
      </c>
      <c r="AO10" s="24">
        <f t="shared" si="13"/>
        <v>1.2175</v>
      </c>
      <c r="AP10" s="24">
        <f t="shared" si="14"/>
        <v>3.6437499999999998</v>
      </c>
      <c r="AQ10" s="24">
        <f t="shared" si="15"/>
        <v>1.9149999999999996</v>
      </c>
      <c r="AR10" s="2">
        <f t="shared" si="16"/>
        <v>2.11</v>
      </c>
      <c r="AS10" s="2">
        <f t="shared" si="17"/>
        <v>0.61</v>
      </c>
      <c r="AT10" s="282" t="str">
        <f t="shared" si="21"/>
        <v>rotate-34kX128w1</v>
      </c>
      <c r="AMF10" s="4"/>
    </row>
    <row r="11" spans="1:1020" ht="15">
      <c r="A11" s="145" t="s">
        <v>24</v>
      </c>
      <c r="B11" s="145">
        <v>0.37</v>
      </c>
      <c r="C11" s="145">
        <v>0.74</v>
      </c>
      <c r="D11" s="145">
        <v>0.92</v>
      </c>
      <c r="E11" s="273">
        <v>1.29</v>
      </c>
      <c r="F11" s="145">
        <v>0.67</v>
      </c>
      <c r="G11" s="145">
        <v>1.39</v>
      </c>
      <c r="H11" s="145">
        <v>2.06</v>
      </c>
      <c r="I11" s="32">
        <v>2.38</v>
      </c>
      <c r="J11" s="145">
        <v>1.38</v>
      </c>
      <c r="K11" s="145">
        <v>4.99</v>
      </c>
      <c r="L11" s="36">
        <v>6.55</v>
      </c>
      <c r="M11" s="32">
        <v>2.77</v>
      </c>
      <c r="N11" s="145">
        <v>1.96</v>
      </c>
      <c r="O11" s="36">
        <v>0.64</v>
      </c>
      <c r="P11" s="36">
        <v>5.56</v>
      </c>
      <c r="Q11" s="32">
        <v>0.61</v>
      </c>
      <c r="R11" s="125" t="s">
        <v>65</v>
      </c>
      <c r="S11" s="274">
        <v>8</v>
      </c>
      <c r="T11" s="274">
        <v>11</v>
      </c>
      <c r="U11" s="274">
        <v>21</v>
      </c>
      <c r="V11" s="276">
        <f t="shared" si="0"/>
        <v>4.99</v>
      </c>
      <c r="W11" s="277"/>
      <c r="X11" s="277"/>
      <c r="Y11" s="277"/>
      <c r="Z11" s="277">
        <f t="shared" si="18"/>
        <v>34.28</v>
      </c>
      <c r="AA11" s="278">
        <f t="shared" si="19"/>
        <v>2.1425000000000001</v>
      </c>
      <c r="AB11" s="279">
        <f t="shared" si="20"/>
        <v>1.577</v>
      </c>
      <c r="AC11" s="280">
        <f t="shared" si="1"/>
        <v>15.048124999999997</v>
      </c>
      <c r="AD11" s="278">
        <f t="shared" si="2"/>
        <v>0.29937499999999995</v>
      </c>
      <c r="AE11" s="278">
        <f t="shared" si="3"/>
        <v>0.19687499999999991</v>
      </c>
      <c r="AF11" s="278">
        <f t="shared" si="4"/>
        <v>0.14062499999999989</v>
      </c>
      <c r="AG11" s="278">
        <f t="shared" si="5"/>
        <v>0.20374999999999965</v>
      </c>
      <c r="AH11" s="278">
        <f t="shared" si="6"/>
        <v>0.43312499999999987</v>
      </c>
      <c r="AI11" s="278">
        <f t="shared" si="7"/>
        <v>0.3237500000000002</v>
      </c>
      <c r="AJ11" s="278">
        <f t="shared" si="8"/>
        <v>0.51249999999999973</v>
      </c>
      <c r="AK11" s="278">
        <f t="shared" si="9"/>
        <v>0.52687499999999998</v>
      </c>
      <c r="AL11" s="278">
        <f t="shared" si="10"/>
        <v>0.875</v>
      </c>
      <c r="AM11" s="278">
        <f t="shared" si="11"/>
        <v>1.88375</v>
      </c>
      <c r="AN11" s="278">
        <f t="shared" si="12"/>
        <v>2.3862500000000004</v>
      </c>
      <c r="AO11" s="278">
        <f t="shared" si="13"/>
        <v>0.10749999999999993</v>
      </c>
      <c r="AP11" s="278">
        <f t="shared" si="14"/>
        <v>3.3237499999999995</v>
      </c>
      <c r="AQ11" s="278">
        <f t="shared" si="15"/>
        <v>3.8349999999999995</v>
      </c>
      <c r="AR11" s="125">
        <f t="shared" si="16"/>
        <v>5.56</v>
      </c>
      <c r="AS11" s="125">
        <f t="shared" si="17"/>
        <v>0.61</v>
      </c>
      <c r="AT11" s="284" t="str">
        <f t="shared" si="21"/>
        <v>rotate-color1Mp</v>
      </c>
      <c r="AMF11" s="4"/>
    </row>
    <row r="12" spans="1:1020" ht="15">
      <c r="A12" s="14" t="s">
        <v>25</v>
      </c>
      <c r="B12" s="14">
        <v>0.39</v>
      </c>
      <c r="C12" s="14">
        <v>0.83</v>
      </c>
      <c r="D12" s="14">
        <v>1.57</v>
      </c>
      <c r="E12" s="16">
        <v>2.17</v>
      </c>
      <c r="F12" s="14">
        <v>0.57999999999999996</v>
      </c>
      <c r="G12" s="14">
        <v>0.22</v>
      </c>
      <c r="H12" s="14">
        <v>3.96</v>
      </c>
      <c r="I12" s="33">
        <v>8.6999999999999993</v>
      </c>
      <c r="J12" s="14">
        <v>1.48</v>
      </c>
      <c r="K12" s="14">
        <v>2.94</v>
      </c>
      <c r="L12" s="34">
        <v>7.41</v>
      </c>
      <c r="M12" s="33">
        <v>8.1199999999999992</v>
      </c>
      <c r="N12" s="14">
        <v>1.8</v>
      </c>
      <c r="O12" s="34">
        <v>2.82</v>
      </c>
      <c r="P12" s="34">
        <v>0.48</v>
      </c>
      <c r="Q12" s="33">
        <v>1.94</v>
      </c>
      <c r="R12" s="2" t="s">
        <v>51</v>
      </c>
      <c r="S12" s="152">
        <v>9</v>
      </c>
      <c r="T12" s="152">
        <v>12</v>
      </c>
      <c r="U12" s="152">
        <v>7</v>
      </c>
      <c r="V12" s="153">
        <f t="shared" si="0"/>
        <v>3.96</v>
      </c>
      <c r="Z12" s="4">
        <f t="shared" si="18"/>
        <v>45.409999999999989</v>
      </c>
      <c r="AA12" s="24">
        <f t="shared" si="19"/>
        <v>2.8381249999999993</v>
      </c>
      <c r="AB12" s="216">
        <f t="shared" si="20"/>
        <v>1.5939999999999999</v>
      </c>
      <c r="AC12" s="26">
        <f t="shared" si="1"/>
        <v>25.338125000000002</v>
      </c>
      <c r="AD12" s="24">
        <f t="shared" si="2"/>
        <v>0.27937499999999993</v>
      </c>
      <c r="AE12" s="24">
        <f t="shared" si="3"/>
        <v>0.10687499999999994</v>
      </c>
      <c r="AF12" s="24">
        <f t="shared" si="4"/>
        <v>0.50937500000000013</v>
      </c>
      <c r="AG12" s="24">
        <f t="shared" si="5"/>
        <v>0.67625000000000024</v>
      </c>
      <c r="AH12" s="24">
        <f t="shared" si="6"/>
        <v>0.52312499999999995</v>
      </c>
      <c r="AI12" s="24">
        <f t="shared" si="7"/>
        <v>1.4937500000000001</v>
      </c>
      <c r="AJ12" s="24">
        <f t="shared" si="8"/>
        <v>1.3875000000000002</v>
      </c>
      <c r="AK12" s="24">
        <f t="shared" si="9"/>
        <v>5.7931249999999999</v>
      </c>
      <c r="AL12" s="24">
        <f t="shared" si="10"/>
        <v>0.77499999999999991</v>
      </c>
      <c r="AM12" s="24">
        <f t="shared" si="11"/>
        <v>0.16625000000000023</v>
      </c>
      <c r="AN12" s="24">
        <f t="shared" si="12"/>
        <v>3.2462500000000007</v>
      </c>
      <c r="AO12" s="24">
        <f t="shared" si="13"/>
        <v>5.2424999999999997</v>
      </c>
      <c r="AP12" s="24">
        <f t="shared" si="14"/>
        <v>3.4837499999999997</v>
      </c>
      <c r="AQ12" s="24">
        <f t="shared" si="15"/>
        <v>1.6549999999999998</v>
      </c>
      <c r="AR12" s="2">
        <f t="shared" si="16"/>
        <v>0.48</v>
      </c>
      <c r="AS12" s="2">
        <f t="shared" si="17"/>
        <v>1.94</v>
      </c>
      <c r="AT12" s="282" t="str">
        <f t="shared" si="21"/>
        <v>4M-cmykw2-rotatew2</v>
      </c>
      <c r="AMF12" s="4"/>
    </row>
    <row r="13" spans="1:1020" ht="15">
      <c r="A13" s="14" t="s">
        <v>26</v>
      </c>
      <c r="B13" s="14">
        <v>0.32</v>
      </c>
      <c r="C13" s="14">
        <v>0.68</v>
      </c>
      <c r="D13" s="14">
        <v>1.47</v>
      </c>
      <c r="E13" s="16">
        <v>2.4</v>
      </c>
      <c r="F13" s="14">
        <v>0.64</v>
      </c>
      <c r="G13" s="14">
        <v>1.4</v>
      </c>
      <c r="H13" s="14">
        <v>5.47</v>
      </c>
      <c r="I13" s="33">
        <v>3.32</v>
      </c>
      <c r="J13" s="14">
        <v>1.1100000000000001</v>
      </c>
      <c r="K13" s="14">
        <v>3.26</v>
      </c>
      <c r="L13" s="34">
        <v>3.06</v>
      </c>
      <c r="M13" s="33">
        <v>4.21</v>
      </c>
      <c r="N13" s="14">
        <v>1.23</v>
      </c>
      <c r="O13" s="34">
        <v>1.18</v>
      </c>
      <c r="P13" s="34">
        <v>5.67</v>
      </c>
      <c r="Q13" s="33">
        <v>0.61</v>
      </c>
      <c r="R13" s="2" t="s">
        <v>53</v>
      </c>
      <c r="S13" s="152">
        <v>10</v>
      </c>
      <c r="T13" s="152">
        <v>14</v>
      </c>
      <c r="U13" s="152">
        <v>9</v>
      </c>
      <c r="V13" s="153">
        <f t="shared" si="0"/>
        <v>5.47</v>
      </c>
      <c r="Z13" s="4">
        <f t="shared" si="18"/>
        <v>36.03</v>
      </c>
      <c r="AA13" s="24">
        <f t="shared" si="19"/>
        <v>2.2518750000000001</v>
      </c>
      <c r="AB13" s="216">
        <f t="shared" si="20"/>
        <v>1.798</v>
      </c>
      <c r="AC13" s="26">
        <f t="shared" si="1"/>
        <v>17.093124999999997</v>
      </c>
      <c r="AD13" s="24">
        <f t="shared" si="2"/>
        <v>0.34937499999999994</v>
      </c>
      <c r="AE13" s="24">
        <f t="shared" si="3"/>
        <v>0.25687499999999985</v>
      </c>
      <c r="AF13" s="24">
        <f t="shared" si="4"/>
        <v>0.40937500000000004</v>
      </c>
      <c r="AG13" s="24">
        <f t="shared" si="5"/>
        <v>0.90625000000000022</v>
      </c>
      <c r="AH13" s="24">
        <f t="shared" si="6"/>
        <v>0.4631249999999999</v>
      </c>
      <c r="AI13" s="24">
        <f t="shared" si="7"/>
        <v>0.3137500000000002</v>
      </c>
      <c r="AJ13" s="24">
        <f t="shared" si="8"/>
        <v>2.8975</v>
      </c>
      <c r="AK13" s="24">
        <f t="shared" si="9"/>
        <v>0.41312499999999996</v>
      </c>
      <c r="AL13" s="24">
        <f t="shared" si="10"/>
        <v>1.1449999999999998</v>
      </c>
      <c r="AM13" s="24">
        <f t="shared" si="11"/>
        <v>0.15374999999999961</v>
      </c>
      <c r="AN13" s="24">
        <f t="shared" si="12"/>
        <v>1.1037499999999993</v>
      </c>
      <c r="AO13" s="24">
        <f t="shared" si="13"/>
        <v>1.3325</v>
      </c>
      <c r="AP13" s="24">
        <f t="shared" si="14"/>
        <v>4.0537499999999991</v>
      </c>
      <c r="AQ13" s="24">
        <f t="shared" si="15"/>
        <v>3.2949999999999999</v>
      </c>
      <c r="AR13" s="2">
        <f t="shared" si="16"/>
        <v>5.67</v>
      </c>
      <c r="AS13" s="2">
        <f t="shared" si="17"/>
        <v>0.61</v>
      </c>
      <c r="AT13" s="282" t="str">
        <f t="shared" si="21"/>
        <v>4M-rotatew2</v>
      </c>
      <c r="AMF13" s="4"/>
    </row>
    <row r="14" spans="1:1020" ht="15">
      <c r="A14" s="14" t="s">
        <v>27</v>
      </c>
      <c r="B14" s="14">
        <v>0.76</v>
      </c>
      <c r="C14" s="14">
        <v>0.76</v>
      </c>
      <c r="D14" s="14">
        <v>0.76</v>
      </c>
      <c r="E14" s="16">
        <v>0.76</v>
      </c>
      <c r="F14" s="14">
        <v>1.44</v>
      </c>
      <c r="G14" s="14">
        <v>1.44</v>
      </c>
      <c r="H14" s="14">
        <v>1.44</v>
      </c>
      <c r="I14" s="33">
        <v>1.44</v>
      </c>
      <c r="J14" s="14">
        <v>0.66</v>
      </c>
      <c r="K14" s="14">
        <v>0.66</v>
      </c>
      <c r="L14" s="34">
        <v>3.17</v>
      </c>
      <c r="M14" s="33">
        <v>3.17</v>
      </c>
      <c r="N14" s="14">
        <v>14.99</v>
      </c>
      <c r="O14" s="34">
        <v>14.99</v>
      </c>
      <c r="P14" s="34">
        <v>14.54</v>
      </c>
      <c r="Q14" s="33">
        <v>14.54</v>
      </c>
      <c r="R14" s="2" t="s">
        <v>54</v>
      </c>
      <c r="S14" s="152">
        <v>11</v>
      </c>
      <c r="T14" s="152">
        <v>15</v>
      </c>
      <c r="U14" s="152">
        <v>10</v>
      </c>
      <c r="V14" s="153">
        <f t="shared" si="0"/>
        <v>14.99</v>
      </c>
      <c r="Z14" s="4">
        <f t="shared" si="18"/>
        <v>75.52000000000001</v>
      </c>
      <c r="AA14" s="24">
        <f t="shared" si="19"/>
        <v>4.7200000000000006</v>
      </c>
      <c r="AB14" s="216">
        <f t="shared" si="20"/>
        <v>2.367</v>
      </c>
      <c r="AC14" s="26">
        <f t="shared" si="1"/>
        <v>30.060625000000002</v>
      </c>
      <c r="AD14" s="24">
        <f t="shared" si="2"/>
        <v>9.0625000000000067E-2</v>
      </c>
      <c r="AE14" s="24">
        <f t="shared" si="3"/>
        <v>0.17687499999999989</v>
      </c>
      <c r="AF14" s="24">
        <f t="shared" si="4"/>
        <v>0.30062499999999992</v>
      </c>
      <c r="AG14" s="24">
        <f t="shared" si="5"/>
        <v>0.73374999999999968</v>
      </c>
      <c r="AH14" s="24">
        <f t="shared" si="6"/>
        <v>0.33687500000000004</v>
      </c>
      <c r="AI14" s="24">
        <f t="shared" si="7"/>
        <v>0.27375000000000016</v>
      </c>
      <c r="AJ14" s="24">
        <f t="shared" si="8"/>
        <v>1.1324999999999998</v>
      </c>
      <c r="AK14" s="24">
        <f t="shared" si="9"/>
        <v>1.4668749999999999</v>
      </c>
      <c r="AL14" s="24">
        <f t="shared" si="10"/>
        <v>1.5949999999999998</v>
      </c>
      <c r="AM14" s="24">
        <f t="shared" si="11"/>
        <v>2.44625</v>
      </c>
      <c r="AN14" s="24">
        <f t="shared" si="12"/>
        <v>0.99374999999999947</v>
      </c>
      <c r="AO14" s="24">
        <f t="shared" si="13"/>
        <v>0.29249999999999998</v>
      </c>
      <c r="AP14" s="24">
        <f t="shared" si="14"/>
        <v>9.7062500000000007</v>
      </c>
      <c r="AQ14" s="24">
        <f t="shared" si="15"/>
        <v>10.515000000000001</v>
      </c>
      <c r="AR14" s="2">
        <f t="shared" si="16"/>
        <v>14.54</v>
      </c>
      <c r="AS14" s="2">
        <f t="shared" si="17"/>
        <v>14.54</v>
      </c>
      <c r="AT14" s="282" t="str">
        <f t="shared" si="21"/>
        <v>4M-tcp-mixed</v>
      </c>
      <c r="AMF14" s="4"/>
    </row>
    <row r="15" spans="1:1020" ht="15">
      <c r="A15" s="145" t="s">
        <v>28</v>
      </c>
      <c r="B15" s="145">
        <v>0.93</v>
      </c>
      <c r="C15" s="145">
        <v>1.1599999999999999</v>
      </c>
      <c r="D15" s="145">
        <v>1.27</v>
      </c>
      <c r="E15" s="273">
        <v>1.26</v>
      </c>
      <c r="F15" s="145">
        <v>1.9</v>
      </c>
      <c r="G15" s="145">
        <v>2.4</v>
      </c>
      <c r="H15" s="145">
        <v>2.37</v>
      </c>
      <c r="I15" s="32">
        <v>0.27</v>
      </c>
      <c r="J15" s="145">
        <v>0.47</v>
      </c>
      <c r="K15" s="145">
        <v>4.84</v>
      </c>
      <c r="L15" s="36">
        <v>4.3099999999999996</v>
      </c>
      <c r="M15" s="32">
        <v>2.88</v>
      </c>
      <c r="N15" s="145">
        <v>7.89</v>
      </c>
      <c r="O15" s="36">
        <v>6.9</v>
      </c>
      <c r="P15" s="36">
        <v>5.03</v>
      </c>
      <c r="Q15" s="32">
        <v>2.02</v>
      </c>
      <c r="R15" s="125" t="s">
        <v>60</v>
      </c>
      <c r="S15" s="274">
        <v>12</v>
      </c>
      <c r="T15" s="274">
        <v>16</v>
      </c>
      <c r="U15" s="274">
        <v>16</v>
      </c>
      <c r="V15" s="276">
        <f t="shared" si="0"/>
        <v>7.89</v>
      </c>
      <c r="W15" s="277"/>
      <c r="X15" s="277"/>
      <c r="Y15" s="277"/>
      <c r="Z15" s="277">
        <f t="shared" si="18"/>
        <v>45.9</v>
      </c>
      <c r="AA15" s="278">
        <f t="shared" si="19"/>
        <v>2.8687499999999999</v>
      </c>
      <c r="AB15" s="279">
        <f t="shared" si="20"/>
        <v>2.4490000000000003</v>
      </c>
      <c r="AC15" s="280">
        <f t="shared" si="1"/>
        <v>13.948124999999997</v>
      </c>
      <c r="AD15" s="278">
        <f t="shared" si="2"/>
        <v>0.26062500000000011</v>
      </c>
      <c r="AE15" s="278">
        <f t="shared" si="3"/>
        <v>0.22312500000000002</v>
      </c>
      <c r="AF15" s="278">
        <f t="shared" si="4"/>
        <v>0.20937500000000009</v>
      </c>
      <c r="AG15" s="278">
        <f t="shared" si="5"/>
        <v>0.23374999999999968</v>
      </c>
      <c r="AH15" s="278">
        <f t="shared" si="6"/>
        <v>0.796875</v>
      </c>
      <c r="AI15" s="278">
        <f t="shared" si="7"/>
        <v>0.6862499999999998</v>
      </c>
      <c r="AJ15" s="278">
        <f t="shared" si="8"/>
        <v>0.20249999999999968</v>
      </c>
      <c r="AK15" s="278">
        <f t="shared" si="9"/>
        <v>2.6368749999999999</v>
      </c>
      <c r="AL15" s="278">
        <f t="shared" si="10"/>
        <v>1.7849999999999999</v>
      </c>
      <c r="AM15" s="278">
        <f t="shared" si="11"/>
        <v>1.7337499999999997</v>
      </c>
      <c r="AN15" s="278">
        <f t="shared" si="12"/>
        <v>0.14625000000000021</v>
      </c>
      <c r="AO15" s="278">
        <f t="shared" si="13"/>
        <v>2.4999999999999467E-3</v>
      </c>
      <c r="AP15" s="278">
        <f t="shared" si="14"/>
        <v>2.6062500000000002</v>
      </c>
      <c r="AQ15" s="278">
        <f t="shared" si="15"/>
        <v>2.4250000000000007</v>
      </c>
      <c r="AR15" s="125">
        <f t="shared" si="16"/>
        <v>5.03</v>
      </c>
      <c r="AS15" s="125">
        <f t="shared" si="17"/>
        <v>2.02</v>
      </c>
      <c r="AT15" s="284" t="str">
        <f t="shared" si="21"/>
        <v>md5-4M</v>
      </c>
      <c r="AMF15" s="4"/>
    </row>
    <row r="16" spans="1:1020" ht="15">
      <c r="A16" s="14" t="s">
        <v>29</v>
      </c>
      <c r="B16" s="14">
        <v>0.87</v>
      </c>
      <c r="C16" s="14">
        <v>0.85</v>
      </c>
      <c r="D16" s="14">
        <v>0.24</v>
      </c>
      <c r="E16" s="16">
        <v>0.84</v>
      </c>
      <c r="F16" s="14">
        <v>0.9</v>
      </c>
      <c r="G16" s="14">
        <v>2.12</v>
      </c>
      <c r="H16" s="14">
        <v>3.08</v>
      </c>
      <c r="I16" s="33">
        <v>0.84</v>
      </c>
      <c r="J16" s="14">
        <v>2.75</v>
      </c>
      <c r="K16" s="14">
        <v>7.69</v>
      </c>
      <c r="L16" s="34">
        <v>9.34</v>
      </c>
      <c r="M16" s="33">
        <v>0.84</v>
      </c>
      <c r="N16" s="14">
        <v>7.54</v>
      </c>
      <c r="O16" s="34">
        <v>8.89</v>
      </c>
      <c r="P16" s="34">
        <v>5.72</v>
      </c>
      <c r="Q16" s="33">
        <v>0.84</v>
      </c>
      <c r="R16" s="2" t="s">
        <v>50</v>
      </c>
      <c r="S16" s="152">
        <v>13</v>
      </c>
      <c r="T16" s="152">
        <v>17</v>
      </c>
      <c r="U16" s="152">
        <v>5</v>
      </c>
      <c r="V16" s="153">
        <f t="shared" si="0"/>
        <v>7.69</v>
      </c>
      <c r="Z16" s="4">
        <f t="shared" si="18"/>
        <v>53.35</v>
      </c>
      <c r="AA16" s="24">
        <f t="shared" si="19"/>
        <v>3.3343750000000001</v>
      </c>
      <c r="AB16" s="216">
        <f t="shared" si="20"/>
        <v>2.6879999999999997</v>
      </c>
      <c r="AC16" s="26">
        <f t="shared" si="1"/>
        <v>23.909375000000004</v>
      </c>
      <c r="AD16" s="24">
        <f t="shared" si="2"/>
        <v>0.20062500000000005</v>
      </c>
      <c r="AE16" s="24">
        <f t="shared" si="3"/>
        <v>8.6874999999999925E-2</v>
      </c>
      <c r="AF16" s="24">
        <f t="shared" si="4"/>
        <v>0.82062499999999994</v>
      </c>
      <c r="AG16" s="24">
        <f t="shared" si="5"/>
        <v>0.65374999999999972</v>
      </c>
      <c r="AH16" s="24">
        <f t="shared" si="6"/>
        <v>0.20312499999999989</v>
      </c>
      <c r="AI16" s="24">
        <f t="shared" si="7"/>
        <v>0.40625</v>
      </c>
      <c r="AJ16" s="24">
        <f t="shared" si="8"/>
        <v>0.50750000000000028</v>
      </c>
      <c r="AK16" s="24">
        <f t="shared" si="9"/>
        <v>2.066875</v>
      </c>
      <c r="AL16" s="24">
        <f t="shared" si="10"/>
        <v>0.49500000000000011</v>
      </c>
      <c r="AM16" s="24">
        <f t="shared" si="11"/>
        <v>4.5837500000000002</v>
      </c>
      <c r="AN16" s="24">
        <f t="shared" si="12"/>
        <v>5.1762500000000005</v>
      </c>
      <c r="AO16" s="24">
        <f t="shared" si="13"/>
        <v>2.0375000000000001</v>
      </c>
      <c r="AP16" s="24">
        <f t="shared" si="14"/>
        <v>2.2562500000000005</v>
      </c>
      <c r="AQ16" s="24">
        <f t="shared" si="15"/>
        <v>4.4150000000000009</v>
      </c>
      <c r="AR16" s="2">
        <f t="shared" si="16"/>
        <v>5.72</v>
      </c>
      <c r="AS16" s="2">
        <f t="shared" si="17"/>
        <v>0.84</v>
      </c>
      <c r="AT16" s="282" t="str">
        <f t="shared" si="21"/>
        <v>4M-check-reassembly-tcp-x264w2</v>
      </c>
      <c r="AMF16" s="4"/>
    </row>
    <row r="17" spans="1:1020" ht="15">
      <c r="A17" s="14" t="s">
        <v>30</v>
      </c>
      <c r="B17" s="14">
        <v>0.77</v>
      </c>
      <c r="C17" s="14">
        <v>1.1299999999999999</v>
      </c>
      <c r="D17" s="14">
        <v>1.39</v>
      </c>
      <c r="E17" s="16">
        <v>1.41</v>
      </c>
      <c r="F17" s="14">
        <v>2.0699999999999998</v>
      </c>
      <c r="G17" s="14">
        <v>2.39</v>
      </c>
      <c r="H17" s="14">
        <v>2.72</v>
      </c>
      <c r="I17" s="33">
        <v>2.04</v>
      </c>
      <c r="J17" s="14">
        <v>4.7300000000000004</v>
      </c>
      <c r="K17" s="14">
        <v>5.64</v>
      </c>
      <c r="L17" s="34">
        <v>3.99</v>
      </c>
      <c r="M17" s="33">
        <v>2.0299999999999998</v>
      </c>
      <c r="N17" s="14">
        <v>9.15</v>
      </c>
      <c r="O17" s="34">
        <v>8.32</v>
      </c>
      <c r="P17" s="34">
        <v>5.26</v>
      </c>
      <c r="Q17" s="33">
        <v>1.67</v>
      </c>
      <c r="R17" s="2" t="s">
        <v>61</v>
      </c>
      <c r="S17" s="152">
        <v>14</v>
      </c>
      <c r="T17" s="152">
        <v>18</v>
      </c>
      <c r="U17" s="152">
        <v>17</v>
      </c>
      <c r="V17" s="153">
        <f t="shared" si="0"/>
        <v>9.15</v>
      </c>
      <c r="Z17" s="4">
        <f t="shared" si="18"/>
        <v>54.71</v>
      </c>
      <c r="AA17" s="24">
        <f t="shared" si="19"/>
        <v>3.4193750000000001</v>
      </c>
      <c r="AB17" s="216">
        <f t="shared" si="20"/>
        <v>3.1399999999999997</v>
      </c>
      <c r="AC17" s="26">
        <f t="shared" si="1"/>
        <v>17.105625000000003</v>
      </c>
      <c r="AD17" s="24">
        <f t="shared" si="2"/>
        <v>0.10062500000000008</v>
      </c>
      <c r="AE17" s="24">
        <f t="shared" si="3"/>
        <v>0.19312499999999999</v>
      </c>
      <c r="AF17" s="24">
        <f t="shared" si="4"/>
        <v>0.32937499999999997</v>
      </c>
      <c r="AG17" s="24">
        <f t="shared" si="5"/>
        <v>8.3749999999999769E-2</v>
      </c>
      <c r="AH17" s="24">
        <f t="shared" si="6"/>
        <v>0.96687499999999993</v>
      </c>
      <c r="AI17" s="24">
        <f t="shared" si="7"/>
        <v>0.67625000000000002</v>
      </c>
      <c r="AJ17" s="24">
        <f t="shared" si="8"/>
        <v>0.14750000000000041</v>
      </c>
      <c r="AK17" s="24">
        <f t="shared" si="9"/>
        <v>0.86687499999999984</v>
      </c>
      <c r="AL17" s="24">
        <f t="shared" si="10"/>
        <v>2.4750000000000005</v>
      </c>
      <c r="AM17" s="24">
        <f t="shared" si="11"/>
        <v>2.5337499999999995</v>
      </c>
      <c r="AN17" s="24">
        <f t="shared" si="12"/>
        <v>0.17374999999999918</v>
      </c>
      <c r="AO17" s="24">
        <f t="shared" si="13"/>
        <v>0.84750000000000014</v>
      </c>
      <c r="AP17" s="24">
        <f t="shared" si="14"/>
        <v>3.8662500000000009</v>
      </c>
      <c r="AQ17" s="24">
        <f t="shared" si="15"/>
        <v>3.8450000000000006</v>
      </c>
      <c r="AR17" s="2">
        <f t="shared" si="16"/>
        <v>5.26</v>
      </c>
      <c r="AS17" s="2">
        <f t="shared" si="17"/>
        <v>1.67</v>
      </c>
      <c r="AT17" s="282" t="str">
        <f t="shared" si="21"/>
        <v>rgbcmyk-4M</v>
      </c>
      <c r="AMF17" s="4"/>
    </row>
    <row r="18" spans="1:1020" ht="15">
      <c r="A18" s="14" t="s">
        <v>31</v>
      </c>
      <c r="B18" s="14">
        <v>0.7</v>
      </c>
      <c r="C18" s="14">
        <v>0.99</v>
      </c>
      <c r="D18" s="14">
        <v>0.66</v>
      </c>
      <c r="E18" s="16">
        <v>3.92</v>
      </c>
      <c r="F18" s="14">
        <v>1.71</v>
      </c>
      <c r="G18" s="14">
        <v>0.75</v>
      </c>
      <c r="H18" s="14">
        <v>1.71</v>
      </c>
      <c r="I18" s="33">
        <v>8.91</v>
      </c>
      <c r="J18" s="14">
        <v>5.56</v>
      </c>
      <c r="K18" s="14">
        <v>0.45</v>
      </c>
      <c r="L18" s="34">
        <v>7.59</v>
      </c>
      <c r="M18" s="33">
        <v>5.81</v>
      </c>
      <c r="N18" s="14">
        <v>16.82</v>
      </c>
      <c r="O18" s="34">
        <v>11.41</v>
      </c>
      <c r="P18" s="34">
        <v>5.27</v>
      </c>
      <c r="Q18" s="33">
        <v>4.22</v>
      </c>
      <c r="R18" s="2" t="s">
        <v>57</v>
      </c>
      <c r="S18" s="152">
        <v>15</v>
      </c>
      <c r="T18" s="152">
        <v>20</v>
      </c>
      <c r="U18" s="152">
        <v>13</v>
      </c>
      <c r="V18" s="153">
        <f t="shared" si="0"/>
        <v>16.82</v>
      </c>
      <c r="Z18" s="4">
        <f t="shared" si="18"/>
        <v>76.48</v>
      </c>
      <c r="AA18" s="24">
        <f t="shared" si="19"/>
        <v>4.78</v>
      </c>
      <c r="AB18" s="216">
        <f t="shared" si="20"/>
        <v>3.3269999999999995</v>
      </c>
      <c r="AC18" s="26">
        <f t="shared" si="1"/>
        <v>42.138125000000002</v>
      </c>
      <c r="AD18" s="24">
        <f t="shared" si="2"/>
        <v>3.0625000000000013E-2</v>
      </c>
      <c r="AE18" s="24">
        <f t="shared" si="3"/>
        <v>5.3125000000000089E-2</v>
      </c>
      <c r="AF18" s="24">
        <f t="shared" si="4"/>
        <v>0.4006249999999999</v>
      </c>
      <c r="AG18" s="24">
        <f t="shared" si="5"/>
        <v>2.4262500000000005</v>
      </c>
      <c r="AH18" s="24">
        <f t="shared" si="6"/>
        <v>0.60687500000000005</v>
      </c>
      <c r="AI18" s="24">
        <f t="shared" si="7"/>
        <v>0.96375000000000011</v>
      </c>
      <c r="AJ18" s="24">
        <f t="shared" si="8"/>
        <v>0.86249999999999982</v>
      </c>
      <c r="AK18" s="24">
        <f t="shared" si="9"/>
        <v>6.0031250000000007</v>
      </c>
      <c r="AL18" s="24">
        <f t="shared" si="10"/>
        <v>3.3049999999999997</v>
      </c>
      <c r="AM18" s="24">
        <f t="shared" si="11"/>
        <v>2.65625</v>
      </c>
      <c r="AN18" s="24">
        <f t="shared" si="12"/>
        <v>3.4262500000000005</v>
      </c>
      <c r="AO18" s="24">
        <f t="shared" si="13"/>
        <v>2.9324999999999997</v>
      </c>
      <c r="AP18" s="24">
        <f t="shared" si="14"/>
        <v>11.536250000000001</v>
      </c>
      <c r="AQ18" s="24">
        <f t="shared" si="15"/>
        <v>6.9350000000000005</v>
      </c>
      <c r="AR18" s="2">
        <f t="shared" si="16"/>
        <v>5.27</v>
      </c>
      <c r="AS18" s="2">
        <f t="shared" si="17"/>
        <v>4.22</v>
      </c>
      <c r="AT18" s="282" t="str">
        <f t="shared" si="21"/>
        <v>iDCT-4M</v>
      </c>
      <c r="AMF18" s="4"/>
    </row>
    <row r="19" spans="1:1020" ht="15">
      <c r="A19" s="145" t="s">
        <v>32</v>
      </c>
      <c r="B19" s="145">
        <v>0.89</v>
      </c>
      <c r="C19" s="145">
        <v>2.5499999999999998</v>
      </c>
      <c r="D19" s="145">
        <v>3.66</v>
      </c>
      <c r="E19" s="273">
        <v>3.66</v>
      </c>
      <c r="F19" s="145">
        <v>3.04</v>
      </c>
      <c r="G19" s="145">
        <v>8.81</v>
      </c>
      <c r="H19" s="145">
        <v>11.15</v>
      </c>
      <c r="I19" s="32">
        <v>11.15</v>
      </c>
      <c r="J19" s="145">
        <v>10.119999999999999</v>
      </c>
      <c r="K19" s="145">
        <v>13.72</v>
      </c>
      <c r="L19" s="36">
        <v>8.9700000000000006</v>
      </c>
      <c r="M19" s="32">
        <v>8.9700000000000006</v>
      </c>
      <c r="N19" s="145">
        <v>11.66</v>
      </c>
      <c r="O19" s="36">
        <v>5.0999999999999996</v>
      </c>
      <c r="P19" s="36">
        <v>4.1500000000000004</v>
      </c>
      <c r="Q19" s="32">
        <v>4.1500000000000004</v>
      </c>
      <c r="R19" s="125" t="s">
        <v>55</v>
      </c>
      <c r="S19" s="274">
        <v>16</v>
      </c>
      <c r="T19" s="274">
        <v>21</v>
      </c>
      <c r="U19" s="274">
        <v>11</v>
      </c>
      <c r="V19" s="276">
        <f t="shared" si="0"/>
        <v>13.72</v>
      </c>
      <c r="W19" s="277"/>
      <c r="X19" s="277"/>
      <c r="Y19" s="277"/>
      <c r="Z19" s="277">
        <f t="shared" si="18"/>
        <v>111.75</v>
      </c>
      <c r="AA19" s="278">
        <f t="shared" si="19"/>
        <v>6.984375</v>
      </c>
      <c r="AB19" s="279">
        <f t="shared" si="20"/>
        <v>6.9259999999999993</v>
      </c>
      <c r="AC19" s="280">
        <f t="shared" si="1"/>
        <v>68.831875000000011</v>
      </c>
      <c r="AD19" s="278">
        <f t="shared" si="2"/>
        <v>0.22062500000000007</v>
      </c>
      <c r="AE19" s="278">
        <f t="shared" si="3"/>
        <v>1.6131249999999999</v>
      </c>
      <c r="AF19" s="278">
        <f t="shared" si="4"/>
        <v>2.5993750000000002</v>
      </c>
      <c r="AG19" s="278">
        <f t="shared" si="5"/>
        <v>2.1662500000000007</v>
      </c>
      <c r="AH19" s="278">
        <f t="shared" si="6"/>
        <v>1.9368750000000001</v>
      </c>
      <c r="AI19" s="278">
        <f t="shared" si="7"/>
        <v>7.0962500000000004</v>
      </c>
      <c r="AJ19" s="278">
        <f t="shared" si="8"/>
        <v>8.5775000000000006</v>
      </c>
      <c r="AK19" s="278">
        <f t="shared" si="9"/>
        <v>8.2431250000000009</v>
      </c>
      <c r="AL19" s="278">
        <f t="shared" si="10"/>
        <v>7.8649999999999993</v>
      </c>
      <c r="AM19" s="278">
        <f t="shared" si="11"/>
        <v>10.61375</v>
      </c>
      <c r="AN19" s="278">
        <f t="shared" si="12"/>
        <v>4.8062500000000012</v>
      </c>
      <c r="AO19" s="278">
        <f t="shared" si="13"/>
        <v>6.0925000000000011</v>
      </c>
      <c r="AP19" s="278">
        <f t="shared" si="14"/>
        <v>6.3762500000000006</v>
      </c>
      <c r="AQ19" s="278">
        <f t="shared" si="15"/>
        <v>0.625</v>
      </c>
      <c r="AR19" s="125">
        <f t="shared" si="16"/>
        <v>4.1500000000000004</v>
      </c>
      <c r="AS19" s="125">
        <f t="shared" si="17"/>
        <v>4.1500000000000004</v>
      </c>
      <c r="AT19" s="284" t="str">
        <f t="shared" si="21"/>
        <v>4M-x264w2</v>
      </c>
      <c r="AMF19" s="4"/>
    </row>
    <row r="20" spans="1:1020" ht="15">
      <c r="A20" s="58" t="s">
        <v>33</v>
      </c>
      <c r="B20" s="58">
        <v>0.42</v>
      </c>
      <c r="C20" s="58">
        <v>0.42</v>
      </c>
      <c r="D20" s="58">
        <v>0.42</v>
      </c>
      <c r="E20" s="59">
        <v>0.42</v>
      </c>
      <c r="F20" s="58">
        <v>0.44</v>
      </c>
      <c r="G20" s="58">
        <v>0.44</v>
      </c>
      <c r="H20" s="58">
        <v>0.44</v>
      </c>
      <c r="I20" s="60">
        <v>0.44</v>
      </c>
      <c r="J20" s="58">
        <v>0.44</v>
      </c>
      <c r="K20" s="58">
        <v>0.44</v>
      </c>
      <c r="L20" s="61">
        <v>0.43</v>
      </c>
      <c r="M20" s="60">
        <v>0.43</v>
      </c>
      <c r="N20" s="58">
        <v>0.52</v>
      </c>
      <c r="O20" s="61">
        <v>0.52</v>
      </c>
      <c r="P20" s="61">
        <v>0.53</v>
      </c>
      <c r="Q20" s="60">
        <v>0.53</v>
      </c>
      <c r="R20" s="62" t="s">
        <v>56</v>
      </c>
      <c r="S20" s="154">
        <v>17</v>
      </c>
      <c r="T20" s="154">
        <v>2</v>
      </c>
      <c r="U20" s="155">
        <v>12</v>
      </c>
      <c r="V20" s="156">
        <f t="shared" si="0"/>
        <v>0.52</v>
      </c>
      <c r="W20" s="65" t="s">
        <v>234</v>
      </c>
      <c r="X20" s="66"/>
      <c r="Y20" s="66"/>
      <c r="Z20" s="66">
        <f t="shared" ref="Z20:Z25" si="22">SUM(B20:Q20)</f>
        <v>7.2799999999999994</v>
      </c>
      <c r="AA20" s="68">
        <f>AVERAGE(B20:Q20)</f>
        <v>0.45499999999999996</v>
      </c>
      <c r="AB20" s="217">
        <f t="shared" si="20"/>
        <v>0.44000000000000006</v>
      </c>
      <c r="AC20" s="67">
        <f t="shared" si="1"/>
        <v>28.398125</v>
      </c>
      <c r="AD20" s="68">
        <f t="shared" si="2"/>
        <v>0.24937499999999996</v>
      </c>
      <c r="AE20" s="68">
        <f t="shared" si="3"/>
        <v>0.51687499999999997</v>
      </c>
      <c r="AF20" s="68">
        <f t="shared" si="4"/>
        <v>0.640625</v>
      </c>
      <c r="AG20" s="68">
        <f t="shared" si="5"/>
        <v>1.0737499999999998</v>
      </c>
      <c r="AH20" s="68">
        <f t="shared" si="6"/>
        <v>0.66312499999999996</v>
      </c>
      <c r="AI20" s="68">
        <f t="shared" si="7"/>
        <v>1.2737500000000002</v>
      </c>
      <c r="AJ20" s="68">
        <f t="shared" si="8"/>
        <v>2.1324999999999998</v>
      </c>
      <c r="AK20" s="68">
        <f t="shared" si="9"/>
        <v>2.4668749999999999</v>
      </c>
      <c r="AL20" s="68">
        <f t="shared" si="10"/>
        <v>1.8149999999999999</v>
      </c>
      <c r="AM20" s="68">
        <f t="shared" si="11"/>
        <v>2.6662500000000002</v>
      </c>
      <c r="AN20" s="68">
        <f t="shared" si="12"/>
        <v>3.7337499999999992</v>
      </c>
      <c r="AO20" s="68">
        <f t="shared" si="13"/>
        <v>2.4474999999999998</v>
      </c>
      <c r="AP20" s="68">
        <f t="shared" si="14"/>
        <v>4.7637499999999999</v>
      </c>
      <c r="AQ20" s="68">
        <f t="shared" si="15"/>
        <v>3.9549999999999996</v>
      </c>
      <c r="AR20" s="62">
        <f t="shared" si="16"/>
        <v>0.53</v>
      </c>
      <c r="AS20" s="62">
        <f t="shared" si="17"/>
        <v>0.53</v>
      </c>
      <c r="AT20" s="283" t="str">
        <f t="shared" si="21"/>
        <v>empty-wld</v>
      </c>
      <c r="AMF20" s="4"/>
    </row>
    <row r="21" spans="1:1020" ht="15">
      <c r="A21" s="58" t="s">
        <v>34</v>
      </c>
      <c r="B21" s="58">
        <v>0.53</v>
      </c>
      <c r="C21" s="58">
        <v>0.64</v>
      </c>
      <c r="D21" s="58">
        <v>1.22</v>
      </c>
      <c r="E21" s="59">
        <v>0.92</v>
      </c>
      <c r="F21" s="58">
        <v>0.79</v>
      </c>
      <c r="G21" s="58">
        <v>0.83</v>
      </c>
      <c r="H21" s="58">
        <v>1.1200000000000001</v>
      </c>
      <c r="I21" s="60">
        <v>1.36</v>
      </c>
      <c r="J21" s="58">
        <v>1.6</v>
      </c>
      <c r="K21" s="58">
        <v>1.38</v>
      </c>
      <c r="L21" s="61">
        <v>0.19</v>
      </c>
      <c r="M21" s="60">
        <v>1.26</v>
      </c>
      <c r="N21" s="58">
        <v>3.17</v>
      </c>
      <c r="O21" s="61">
        <v>0.26</v>
      </c>
      <c r="P21" s="61">
        <v>1.75</v>
      </c>
      <c r="Q21" s="60">
        <v>0.94</v>
      </c>
      <c r="R21" s="62" t="s">
        <v>58</v>
      </c>
      <c r="S21" s="154">
        <v>18</v>
      </c>
      <c r="T21" s="154">
        <v>8</v>
      </c>
      <c r="U21" s="155">
        <v>14</v>
      </c>
      <c r="V21" s="156">
        <f t="shared" si="0"/>
        <v>3.17</v>
      </c>
      <c r="W21" s="65" t="s">
        <v>235</v>
      </c>
      <c r="X21" s="66"/>
      <c r="Y21" s="66"/>
      <c r="Z21" s="66">
        <f t="shared" si="22"/>
        <v>17.96</v>
      </c>
      <c r="AA21" s="68">
        <f t="shared" ref="AA21:AA25" si="23">AVERAGE(B21:Q21)</f>
        <v>1.1225000000000001</v>
      </c>
      <c r="AB21" s="217">
        <f t="shared" si="20"/>
        <v>1.2200000000000002</v>
      </c>
      <c r="AC21" s="67">
        <f t="shared" si="1"/>
        <v>19.666874999999997</v>
      </c>
      <c r="AD21" s="68">
        <f t="shared" si="2"/>
        <v>0.13937499999999992</v>
      </c>
      <c r="AE21" s="68">
        <f t="shared" si="3"/>
        <v>0.29687499999999989</v>
      </c>
      <c r="AF21" s="68">
        <f t="shared" si="4"/>
        <v>0.15937500000000004</v>
      </c>
      <c r="AG21" s="68">
        <f t="shared" si="5"/>
        <v>0.57374999999999965</v>
      </c>
      <c r="AH21" s="68">
        <f t="shared" si="6"/>
        <v>0.31312499999999988</v>
      </c>
      <c r="AI21" s="68">
        <f t="shared" si="7"/>
        <v>0.88375000000000015</v>
      </c>
      <c r="AJ21" s="68">
        <f t="shared" si="8"/>
        <v>1.4524999999999997</v>
      </c>
      <c r="AK21" s="68">
        <f t="shared" si="9"/>
        <v>1.5468749999999998</v>
      </c>
      <c r="AL21" s="68">
        <f t="shared" si="10"/>
        <v>0.6549999999999998</v>
      </c>
      <c r="AM21" s="68">
        <f t="shared" si="11"/>
        <v>1.7262500000000003</v>
      </c>
      <c r="AN21" s="68">
        <f t="shared" si="12"/>
        <v>3.9737499999999994</v>
      </c>
      <c r="AO21" s="68">
        <f t="shared" si="13"/>
        <v>1.6174999999999999</v>
      </c>
      <c r="AP21" s="68">
        <f t="shared" si="14"/>
        <v>2.1137499999999996</v>
      </c>
      <c r="AQ21" s="68">
        <f t="shared" si="15"/>
        <v>4.2149999999999999</v>
      </c>
      <c r="AR21" s="62">
        <f t="shared" si="16"/>
        <v>1.75</v>
      </c>
      <c r="AS21" s="62">
        <f t="shared" si="17"/>
        <v>0.94</v>
      </c>
      <c r="AT21" s="283" t="str">
        <f t="shared" si="21"/>
        <v>ippktcheck-4M</v>
      </c>
      <c r="AMF21" s="4"/>
    </row>
    <row r="22" spans="1:1020" ht="15">
      <c r="A22" s="58" t="s">
        <v>35</v>
      </c>
      <c r="B22" s="58">
        <v>0.31</v>
      </c>
      <c r="C22" s="58">
        <v>0.63</v>
      </c>
      <c r="D22" s="58">
        <v>0.8</v>
      </c>
      <c r="E22" s="59">
        <v>1.1200000000000001</v>
      </c>
      <c r="F22" s="58">
        <v>0.65</v>
      </c>
      <c r="G22" s="58">
        <v>1.1200000000000001</v>
      </c>
      <c r="H22" s="58">
        <v>4.82</v>
      </c>
      <c r="I22" s="60">
        <v>2.4300000000000002</v>
      </c>
      <c r="J22" s="58">
        <v>1.1100000000000001</v>
      </c>
      <c r="K22" s="58">
        <v>2.08</v>
      </c>
      <c r="L22" s="61">
        <v>2.41</v>
      </c>
      <c r="M22" s="60">
        <v>2.3199999999999998</v>
      </c>
      <c r="N22" s="58">
        <v>1.42</v>
      </c>
      <c r="O22" s="61">
        <v>0.37</v>
      </c>
      <c r="P22" s="61">
        <v>8.4600000000000009</v>
      </c>
      <c r="Q22" s="60">
        <v>0.61</v>
      </c>
      <c r="R22" s="62" t="s">
        <v>64</v>
      </c>
      <c r="S22" s="154">
        <v>19</v>
      </c>
      <c r="T22" s="154">
        <v>9</v>
      </c>
      <c r="U22" s="155">
        <v>20</v>
      </c>
      <c r="V22" s="156">
        <f t="shared" si="0"/>
        <v>4.82</v>
      </c>
      <c r="W22" s="66"/>
      <c r="X22" s="66"/>
      <c r="Y22" s="66"/>
      <c r="Z22" s="66">
        <f t="shared" si="22"/>
        <v>30.66</v>
      </c>
      <c r="AA22" s="68">
        <f t="shared" si="23"/>
        <v>1.91625</v>
      </c>
      <c r="AB22" s="217">
        <f t="shared" si="20"/>
        <v>1.4060000000000001</v>
      </c>
      <c r="AC22" s="67">
        <f t="shared" si="1"/>
        <v>17.523125</v>
      </c>
      <c r="AD22" s="68">
        <f t="shared" si="2"/>
        <v>0.35937499999999994</v>
      </c>
      <c r="AE22" s="68">
        <f t="shared" si="3"/>
        <v>0.3068749999999999</v>
      </c>
      <c r="AF22" s="68">
        <f t="shared" si="4"/>
        <v>0.26062499999999988</v>
      </c>
      <c r="AG22" s="68">
        <f t="shared" si="5"/>
        <v>0.37374999999999958</v>
      </c>
      <c r="AH22" s="68">
        <f t="shared" si="6"/>
        <v>0.45312499999999989</v>
      </c>
      <c r="AI22" s="68">
        <f t="shared" si="7"/>
        <v>0.59375</v>
      </c>
      <c r="AJ22" s="68">
        <f t="shared" si="8"/>
        <v>2.2475000000000005</v>
      </c>
      <c r="AK22" s="68">
        <f t="shared" si="9"/>
        <v>0.47687499999999972</v>
      </c>
      <c r="AL22" s="68">
        <f t="shared" si="10"/>
        <v>1.1449999999999998</v>
      </c>
      <c r="AM22" s="68">
        <f t="shared" si="11"/>
        <v>1.0262500000000001</v>
      </c>
      <c r="AN22" s="68">
        <f t="shared" si="12"/>
        <v>1.7537499999999993</v>
      </c>
      <c r="AO22" s="68">
        <f t="shared" si="13"/>
        <v>0.55750000000000011</v>
      </c>
      <c r="AP22" s="68">
        <f t="shared" si="14"/>
        <v>3.8637499999999996</v>
      </c>
      <c r="AQ22" s="68">
        <f t="shared" si="15"/>
        <v>4.1049999999999995</v>
      </c>
      <c r="AR22" s="62">
        <f t="shared" si="16"/>
        <v>8.4600000000000009</v>
      </c>
      <c r="AS22" s="62">
        <f t="shared" si="17"/>
        <v>0.61</v>
      </c>
      <c r="AT22" s="283" t="str">
        <f t="shared" si="21"/>
        <v>rotate-4Ms64</v>
      </c>
      <c r="AMF22" s="4"/>
    </row>
    <row r="23" spans="1:1020" ht="15">
      <c r="A23" s="58" t="s">
        <v>36</v>
      </c>
      <c r="B23" s="58">
        <v>0.31</v>
      </c>
      <c r="C23" s="58">
        <v>0.67</v>
      </c>
      <c r="D23" s="58">
        <v>1.4</v>
      </c>
      <c r="E23" s="59">
        <v>2.46</v>
      </c>
      <c r="F23" s="58">
        <v>0.64</v>
      </c>
      <c r="G23" s="58">
        <v>0.93</v>
      </c>
      <c r="H23" s="58">
        <v>4.62</v>
      </c>
      <c r="I23" s="60">
        <v>0.52</v>
      </c>
      <c r="J23" s="58">
        <v>1.1100000000000001</v>
      </c>
      <c r="K23" s="58">
        <v>3</v>
      </c>
      <c r="L23" s="61">
        <v>4.91</v>
      </c>
      <c r="M23" s="60">
        <v>4.21</v>
      </c>
      <c r="N23" s="58">
        <v>1.24</v>
      </c>
      <c r="O23" s="61">
        <v>0.46</v>
      </c>
      <c r="P23" s="61">
        <v>6.35</v>
      </c>
      <c r="Q23" s="60">
        <v>0.59</v>
      </c>
      <c r="R23" s="62" t="s">
        <v>63</v>
      </c>
      <c r="S23" s="154">
        <v>20</v>
      </c>
      <c r="T23" s="154">
        <v>13</v>
      </c>
      <c r="U23" s="154">
        <v>19</v>
      </c>
      <c r="V23" s="156">
        <f t="shared" si="0"/>
        <v>4.62</v>
      </c>
      <c r="W23" s="66"/>
      <c r="X23" s="66"/>
      <c r="Y23" s="66"/>
      <c r="Z23" s="66">
        <f t="shared" si="22"/>
        <v>33.42</v>
      </c>
      <c r="AA23" s="68">
        <f t="shared" si="23"/>
        <v>2.0887500000000001</v>
      </c>
      <c r="AB23" s="217">
        <f t="shared" si="20"/>
        <v>1.6379999999999999</v>
      </c>
      <c r="AC23" s="67">
        <f t="shared" si="1"/>
        <v>19.001874999999998</v>
      </c>
      <c r="AD23" s="68">
        <f t="shared" si="2"/>
        <v>0.35937499999999994</v>
      </c>
      <c r="AE23" s="68">
        <f t="shared" si="3"/>
        <v>0.26687499999999986</v>
      </c>
      <c r="AF23" s="68">
        <f t="shared" si="4"/>
        <v>0.33937499999999998</v>
      </c>
      <c r="AG23" s="68">
        <f t="shared" si="5"/>
        <v>0.96625000000000028</v>
      </c>
      <c r="AH23" s="68">
        <f t="shared" si="6"/>
        <v>0.4631249999999999</v>
      </c>
      <c r="AI23" s="68">
        <f t="shared" si="7"/>
        <v>0.78375000000000006</v>
      </c>
      <c r="AJ23" s="68">
        <f t="shared" si="8"/>
        <v>2.0475000000000003</v>
      </c>
      <c r="AK23" s="68">
        <f t="shared" si="9"/>
        <v>2.3868749999999999</v>
      </c>
      <c r="AL23" s="68">
        <f t="shared" si="10"/>
        <v>1.1449999999999998</v>
      </c>
      <c r="AM23" s="68">
        <f t="shared" si="11"/>
        <v>0.10625000000000018</v>
      </c>
      <c r="AN23" s="68">
        <f t="shared" si="12"/>
        <v>0.74625000000000075</v>
      </c>
      <c r="AO23" s="68">
        <f t="shared" si="13"/>
        <v>1.3325</v>
      </c>
      <c r="AP23" s="68">
        <f t="shared" si="14"/>
        <v>4.0437499999999993</v>
      </c>
      <c r="AQ23" s="68">
        <f t="shared" si="15"/>
        <v>4.0149999999999997</v>
      </c>
      <c r="AR23" s="62">
        <f t="shared" si="16"/>
        <v>6.35</v>
      </c>
      <c r="AS23" s="62">
        <f t="shared" si="17"/>
        <v>0.59</v>
      </c>
      <c r="AT23" s="283" t="str">
        <f t="shared" si="21"/>
        <v>rotate-4Ms1</v>
      </c>
      <c r="AMF23" s="4"/>
    </row>
    <row r="24" spans="1:1020" ht="15">
      <c r="A24" s="58" t="s">
        <v>37</v>
      </c>
      <c r="B24" s="58">
        <v>0.77</v>
      </c>
      <c r="C24" s="58">
        <v>1.1399999999999999</v>
      </c>
      <c r="D24" s="58">
        <v>1.39</v>
      </c>
      <c r="E24" s="59">
        <v>1.39</v>
      </c>
      <c r="F24" s="58">
        <v>1.65</v>
      </c>
      <c r="G24" s="58">
        <v>2.39</v>
      </c>
      <c r="H24" s="58">
        <v>2.69</v>
      </c>
      <c r="I24" s="60">
        <v>1.96</v>
      </c>
      <c r="J24" s="58">
        <v>6.14</v>
      </c>
      <c r="K24" s="58">
        <v>5.23</v>
      </c>
      <c r="L24" s="61">
        <v>3.71</v>
      </c>
      <c r="M24" s="60">
        <v>2.13</v>
      </c>
      <c r="N24" s="58">
        <v>9.15</v>
      </c>
      <c r="O24" s="61">
        <v>8.09</v>
      </c>
      <c r="P24" s="61">
        <v>5.5</v>
      </c>
      <c r="Q24" s="60">
        <v>1.76</v>
      </c>
      <c r="R24" s="62" t="s">
        <v>49</v>
      </c>
      <c r="S24" s="154">
        <v>21</v>
      </c>
      <c r="T24" s="154">
        <v>19</v>
      </c>
      <c r="U24" s="154">
        <v>6</v>
      </c>
      <c r="V24" s="156">
        <f t="shared" si="0"/>
        <v>9.15</v>
      </c>
      <c r="W24" s="66"/>
      <c r="X24" s="66"/>
      <c r="Y24" s="66"/>
      <c r="Z24" s="66">
        <f t="shared" si="22"/>
        <v>55.089999999999996</v>
      </c>
      <c r="AA24" s="68">
        <f t="shared" si="23"/>
        <v>3.4431249999999998</v>
      </c>
      <c r="AB24" s="217">
        <f t="shared" si="20"/>
        <v>3.194</v>
      </c>
      <c r="AC24" s="67">
        <f t="shared" si="1"/>
        <v>17.715625000000003</v>
      </c>
      <c r="AD24" s="68">
        <f t="shared" si="2"/>
        <v>0.10062500000000008</v>
      </c>
      <c r="AE24" s="68">
        <f t="shared" si="3"/>
        <v>0.203125</v>
      </c>
      <c r="AF24" s="68">
        <f t="shared" si="4"/>
        <v>0.32937499999999997</v>
      </c>
      <c r="AG24" s="68">
        <f t="shared" si="5"/>
        <v>0.10374999999999979</v>
      </c>
      <c r="AH24" s="68">
        <f t="shared" si="6"/>
        <v>0.546875</v>
      </c>
      <c r="AI24" s="68">
        <f t="shared" si="7"/>
        <v>0.67625000000000002</v>
      </c>
      <c r="AJ24" s="68">
        <f t="shared" si="8"/>
        <v>0.11750000000000016</v>
      </c>
      <c r="AK24" s="68">
        <f t="shared" si="9"/>
        <v>0.94687499999999991</v>
      </c>
      <c r="AL24" s="68">
        <f t="shared" si="10"/>
        <v>3.8849999999999998</v>
      </c>
      <c r="AM24" s="68">
        <f t="shared" si="11"/>
        <v>2.1237500000000002</v>
      </c>
      <c r="AN24" s="68">
        <f t="shared" si="12"/>
        <v>0.45374999999999943</v>
      </c>
      <c r="AO24" s="68">
        <f t="shared" si="13"/>
        <v>0.74750000000000005</v>
      </c>
      <c r="AP24" s="68">
        <f t="shared" si="14"/>
        <v>3.8662500000000009</v>
      </c>
      <c r="AQ24" s="68">
        <f t="shared" si="15"/>
        <v>3.6150000000000002</v>
      </c>
      <c r="AR24" s="62">
        <f t="shared" si="16"/>
        <v>5.5</v>
      </c>
      <c r="AS24" s="62">
        <f t="shared" si="17"/>
        <v>1.76</v>
      </c>
      <c r="AT24" s="283" t="str">
        <f t="shared" si="21"/>
        <v>4M-cmykw2</v>
      </c>
      <c r="AMF24" s="4"/>
    </row>
    <row r="25" spans="1:1020" ht="15">
      <c r="A25" s="58" t="s">
        <v>38</v>
      </c>
      <c r="B25" s="58">
        <v>0.9</v>
      </c>
      <c r="C25" s="58">
        <v>2.58</v>
      </c>
      <c r="D25" s="58">
        <v>3.75</v>
      </c>
      <c r="E25" s="59">
        <v>3.75</v>
      </c>
      <c r="F25" s="58">
        <v>3.07</v>
      </c>
      <c r="G25" s="58">
        <v>8.8000000000000007</v>
      </c>
      <c r="H25" s="58">
        <v>11.9</v>
      </c>
      <c r="I25" s="60">
        <v>11.9</v>
      </c>
      <c r="J25" s="58">
        <v>10.199999999999999</v>
      </c>
      <c r="K25" s="58">
        <v>13.32</v>
      </c>
      <c r="L25" s="61">
        <v>9.1999999999999993</v>
      </c>
      <c r="M25" s="60">
        <v>9.1999999999999993</v>
      </c>
      <c r="N25" s="58">
        <v>11.71</v>
      </c>
      <c r="O25" s="61">
        <v>5.05</v>
      </c>
      <c r="P25" s="61">
        <v>4.2300000000000004</v>
      </c>
      <c r="Q25" s="60">
        <v>4.2300000000000004</v>
      </c>
      <c r="R25" s="62" t="s">
        <v>66</v>
      </c>
      <c r="S25" s="154">
        <v>22</v>
      </c>
      <c r="T25" s="154">
        <v>22</v>
      </c>
      <c r="U25" s="154">
        <v>22</v>
      </c>
      <c r="V25" s="156">
        <f t="shared" si="0"/>
        <v>13.32</v>
      </c>
      <c r="W25" s="66"/>
      <c r="X25" s="66"/>
      <c r="Y25" s="66"/>
      <c r="Z25" s="66">
        <f t="shared" si="22"/>
        <v>113.79</v>
      </c>
      <c r="AA25" s="68">
        <f t="shared" si="23"/>
        <v>7.1118750000000004</v>
      </c>
      <c r="AB25" s="217">
        <f t="shared" si="20"/>
        <v>6.9980000000000002</v>
      </c>
      <c r="AC25" s="67">
        <f t="shared" si="1"/>
        <v>70.711875000000006</v>
      </c>
      <c r="AD25" s="68">
        <f t="shared" si="2"/>
        <v>0.23062500000000008</v>
      </c>
      <c r="AE25" s="68">
        <f t="shared" si="3"/>
        <v>1.6431250000000002</v>
      </c>
      <c r="AF25" s="68">
        <f t="shared" si="4"/>
        <v>2.6893750000000001</v>
      </c>
      <c r="AG25" s="68">
        <f t="shared" si="5"/>
        <v>2.2562500000000005</v>
      </c>
      <c r="AH25" s="68">
        <f t="shared" si="6"/>
        <v>1.9668749999999999</v>
      </c>
      <c r="AI25" s="68">
        <f t="shared" si="7"/>
        <v>7.0862500000000006</v>
      </c>
      <c r="AJ25" s="68">
        <f t="shared" si="8"/>
        <v>9.3275000000000006</v>
      </c>
      <c r="AK25" s="68">
        <f t="shared" si="9"/>
        <v>8.9931250000000009</v>
      </c>
      <c r="AL25" s="68">
        <f t="shared" si="10"/>
        <v>7.9449999999999994</v>
      </c>
      <c r="AM25" s="68">
        <f t="shared" si="11"/>
        <v>10.213750000000001</v>
      </c>
      <c r="AN25" s="68">
        <f t="shared" si="12"/>
        <v>5.0362499999999999</v>
      </c>
      <c r="AO25" s="68">
        <f t="shared" si="13"/>
        <v>6.3224999999999998</v>
      </c>
      <c r="AP25" s="68">
        <f t="shared" si="14"/>
        <v>6.4262500000000014</v>
      </c>
      <c r="AQ25" s="68">
        <f t="shared" si="15"/>
        <v>0.57500000000000018</v>
      </c>
      <c r="AR25" s="62">
        <f t="shared" si="16"/>
        <v>4.2300000000000004</v>
      </c>
      <c r="AS25" s="62">
        <f t="shared" si="17"/>
        <v>4.2300000000000004</v>
      </c>
      <c r="AT25" s="283" t="str">
        <f t="shared" si="21"/>
        <v>x264-4Mq</v>
      </c>
      <c r="AMF25" s="4"/>
    </row>
    <row r="26" spans="1:1020" ht="15">
      <c r="A26" s="49"/>
      <c r="B26" s="49"/>
      <c r="C26" s="49"/>
      <c r="D26" s="49"/>
      <c r="E26" s="50"/>
      <c r="F26" s="49"/>
      <c r="G26" s="49"/>
      <c r="H26" s="49"/>
      <c r="I26" s="51"/>
      <c r="J26" s="49"/>
      <c r="K26" s="49"/>
      <c r="L26" s="52"/>
      <c r="M26" s="51"/>
      <c r="N26" s="49"/>
      <c r="O26" s="52"/>
      <c r="P26" s="52"/>
      <c r="Q26" s="51"/>
      <c r="R26" s="149" t="s">
        <v>93</v>
      </c>
      <c r="S26" s="150" t="s">
        <v>98</v>
      </c>
      <c r="T26" s="150" t="s">
        <v>99</v>
      </c>
      <c r="U26" s="149" t="s">
        <v>100</v>
      </c>
      <c r="Z26" s="85"/>
      <c r="AA26" s="94"/>
      <c r="AB26" s="95"/>
      <c r="AC26" s="96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"/>
      <c r="AR26" s="2"/>
    </row>
    <row r="27" spans="1:1020">
      <c r="A27" s="92" t="s">
        <v>42</v>
      </c>
      <c r="B27" s="82">
        <f t="shared" ref="B27:Q27" si="24">MIN(B4:B19)</f>
        <v>0.32</v>
      </c>
      <c r="C27" s="82">
        <f t="shared" si="24"/>
        <v>0.59</v>
      </c>
      <c r="D27" s="82">
        <f t="shared" si="24"/>
        <v>0.19</v>
      </c>
      <c r="E27" s="83">
        <f t="shared" si="24"/>
        <v>0.76</v>
      </c>
      <c r="F27" s="82">
        <f t="shared" si="24"/>
        <v>0.19</v>
      </c>
      <c r="G27" s="82">
        <f t="shared" si="24"/>
        <v>0.2</v>
      </c>
      <c r="H27" s="82">
        <f t="shared" si="24"/>
        <v>0.21</v>
      </c>
      <c r="I27" s="83">
        <f t="shared" si="24"/>
        <v>0.27</v>
      </c>
      <c r="J27" s="82">
        <f t="shared" si="24"/>
        <v>0.22</v>
      </c>
      <c r="K27" s="82">
        <f t="shared" si="24"/>
        <v>0.24</v>
      </c>
      <c r="L27" s="82">
        <f t="shared" si="24"/>
        <v>0.34</v>
      </c>
      <c r="M27" s="83">
        <f t="shared" si="24"/>
        <v>0.82</v>
      </c>
      <c r="N27" s="82">
        <f t="shared" si="24"/>
        <v>0.4</v>
      </c>
      <c r="O27" s="82">
        <f t="shared" si="24"/>
        <v>0.47</v>
      </c>
      <c r="P27" s="82">
        <f t="shared" si="24"/>
        <v>0.48</v>
      </c>
      <c r="Q27" s="83">
        <f t="shared" si="24"/>
        <v>0.61</v>
      </c>
      <c r="R27" s="143">
        <f>MIN(B4:B19,F4:F19,J4:J19,N4:N19)</f>
        <v>0.19</v>
      </c>
      <c r="S27" s="144">
        <f>MIN(C4:C19,G4:G19,K4:K19)</f>
        <v>0.2</v>
      </c>
      <c r="T27" s="143">
        <f>MIN(D4:D19,H4:H19)</f>
        <v>0.19</v>
      </c>
      <c r="U27" s="144">
        <f>MIN(E4:E19)</f>
        <v>0.76</v>
      </c>
      <c r="Z27" s="85"/>
      <c r="AA27" s="85"/>
      <c r="AB27" s="85"/>
      <c r="AC27" s="85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</row>
    <row r="28" spans="1:1020" s="8" customFormat="1" ht="15">
      <c r="A28" s="135" t="s">
        <v>68</v>
      </c>
      <c r="B28" s="107">
        <f t="shared" ref="B28:Q28" si="25">AVERAGE(B4:B19)</f>
        <v>0.66937499999999994</v>
      </c>
      <c r="C28" s="86">
        <f t="shared" si="25"/>
        <v>0.9368749999999999</v>
      </c>
      <c r="D28" s="86">
        <f t="shared" si="25"/>
        <v>1.0606249999999999</v>
      </c>
      <c r="E28" s="112">
        <f t="shared" si="25"/>
        <v>1.4937499999999997</v>
      </c>
      <c r="F28" s="107">
        <f t="shared" si="25"/>
        <v>1.1031249999999999</v>
      </c>
      <c r="G28" s="86">
        <f t="shared" si="25"/>
        <v>1.7137500000000001</v>
      </c>
      <c r="H28" s="107">
        <f t="shared" si="25"/>
        <v>2.5724999999999998</v>
      </c>
      <c r="I28" s="160">
        <f t="shared" si="25"/>
        <v>2.9068749999999999</v>
      </c>
      <c r="J28" s="107">
        <f t="shared" si="25"/>
        <v>2.2549999999999999</v>
      </c>
      <c r="K28" s="107">
        <f t="shared" si="25"/>
        <v>3.1062500000000002</v>
      </c>
      <c r="L28" s="86">
        <f t="shared" si="25"/>
        <v>4.1637499999999994</v>
      </c>
      <c r="M28" s="160">
        <f t="shared" si="25"/>
        <v>2.8774999999999999</v>
      </c>
      <c r="N28" s="107">
        <f t="shared" si="25"/>
        <v>5.2837499999999995</v>
      </c>
      <c r="O28" s="86">
        <f t="shared" si="25"/>
        <v>4.4749999999999996</v>
      </c>
      <c r="P28" s="86">
        <f t="shared" si="25"/>
        <v>3.941875</v>
      </c>
      <c r="Q28" s="87">
        <f t="shared" si="25"/>
        <v>2.2749999999999999</v>
      </c>
      <c r="R28" s="107">
        <f>AVERAGE(B4:B19,F4:F19,J4:J19,N4:N19)</f>
        <v>2.3278124999999998</v>
      </c>
      <c r="S28" s="86">
        <f>AVERAGE(C4:C19,G4:G19,K4:K19)</f>
        <v>1.9189583333333333</v>
      </c>
      <c r="T28" s="107">
        <f>AVERAGE(D4:D19,H4:H19)</f>
        <v>1.8165624999999996</v>
      </c>
      <c r="U28" s="109">
        <f>AVERAGE(E4:E19)</f>
        <v>1.4937499999999997</v>
      </c>
      <c r="Z28" s="89" t="s">
        <v>75</v>
      </c>
      <c r="AA28" s="93">
        <f>MEDIAN(AB4:AB20)</f>
        <v>1.577</v>
      </c>
      <c r="AB28" s="93">
        <f>MIN(AC4:AC25)</f>
        <v>12.440624999999997</v>
      </c>
      <c r="AC28" s="9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  <c r="IS28" s="7"/>
      <c r="IT28" s="7"/>
      <c r="IU28" s="7"/>
      <c r="IV28" s="7"/>
      <c r="IW28" s="7"/>
      <c r="IX28" s="7"/>
      <c r="IY28" s="7"/>
      <c r="IZ28" s="7"/>
      <c r="JA28" s="7"/>
      <c r="JB28" s="7"/>
      <c r="JC28" s="7"/>
      <c r="JD28" s="7"/>
      <c r="JE28" s="7"/>
      <c r="JF28" s="7"/>
      <c r="JG28" s="7"/>
      <c r="JH28" s="7"/>
      <c r="JI28" s="7"/>
      <c r="JJ28" s="7"/>
      <c r="JK28" s="7"/>
      <c r="JL28" s="7"/>
      <c r="JM28" s="7"/>
      <c r="JN28" s="7"/>
      <c r="JO28" s="7"/>
      <c r="JP28" s="7"/>
      <c r="JQ28" s="7"/>
      <c r="JR28" s="7"/>
      <c r="JS28" s="7"/>
      <c r="JT28" s="7"/>
      <c r="JU28" s="7"/>
      <c r="JV28" s="7"/>
      <c r="JW28" s="7"/>
      <c r="JX28" s="7"/>
      <c r="JY28" s="7"/>
      <c r="JZ28" s="7"/>
      <c r="KA28" s="7"/>
      <c r="KB28" s="7"/>
      <c r="KC28" s="7"/>
      <c r="KD28" s="7"/>
      <c r="KE28" s="7"/>
      <c r="KF28" s="7"/>
      <c r="KG28" s="7"/>
      <c r="KH28" s="7"/>
      <c r="KI28" s="7"/>
      <c r="KJ28" s="7"/>
      <c r="KK28" s="7"/>
      <c r="KL28" s="7"/>
      <c r="KM28" s="7"/>
      <c r="KN28" s="7"/>
      <c r="KO28" s="7"/>
      <c r="KP28" s="7"/>
      <c r="KQ28" s="7"/>
      <c r="KR28" s="7"/>
      <c r="KS28" s="7"/>
      <c r="KT28" s="7"/>
      <c r="KU28" s="7"/>
      <c r="KV28" s="7"/>
      <c r="KW28" s="7"/>
      <c r="KX28" s="7"/>
      <c r="KY28" s="7"/>
      <c r="KZ28" s="7"/>
      <c r="LA28" s="7"/>
      <c r="LB28" s="7"/>
      <c r="LC28" s="7"/>
      <c r="LD28" s="7"/>
      <c r="LE28" s="7"/>
      <c r="LF28" s="7"/>
      <c r="LG28" s="7"/>
      <c r="LH28" s="7"/>
      <c r="LI28" s="7"/>
      <c r="LJ28" s="7"/>
      <c r="LK28" s="7"/>
      <c r="LL28" s="7"/>
      <c r="LM28" s="7"/>
      <c r="LN28" s="7"/>
      <c r="LO28" s="7"/>
      <c r="LP28" s="7"/>
      <c r="LQ28" s="7"/>
      <c r="LR28" s="7"/>
      <c r="LS28" s="7"/>
      <c r="LT28" s="7"/>
      <c r="LU28" s="7"/>
      <c r="LV28" s="7"/>
      <c r="LW28" s="7"/>
      <c r="LX28" s="7"/>
      <c r="LY28" s="7"/>
      <c r="LZ28" s="7"/>
      <c r="MA28" s="7"/>
      <c r="MB28" s="7"/>
      <c r="MC28" s="7"/>
      <c r="MD28" s="7"/>
      <c r="ME28" s="7"/>
      <c r="MF28" s="7"/>
      <c r="MG28" s="7"/>
      <c r="MH28" s="7"/>
      <c r="MI28" s="7"/>
      <c r="MJ28" s="7"/>
      <c r="MK28" s="7"/>
      <c r="ML28" s="7"/>
      <c r="MM28" s="7"/>
      <c r="MN28" s="7"/>
      <c r="MO28" s="7"/>
      <c r="MP28" s="7"/>
      <c r="MQ28" s="7"/>
      <c r="MR28" s="7"/>
      <c r="MS28" s="7"/>
      <c r="MT28" s="7"/>
      <c r="MU28" s="7"/>
      <c r="MV28" s="7"/>
      <c r="MW28" s="7"/>
      <c r="MX28" s="7"/>
      <c r="MY28" s="7"/>
      <c r="MZ28" s="7"/>
      <c r="NA28" s="7"/>
      <c r="NB28" s="7"/>
      <c r="NC28" s="7"/>
      <c r="ND28" s="7"/>
      <c r="NE28" s="7"/>
      <c r="NF28" s="7"/>
      <c r="NG28" s="7"/>
      <c r="NH28" s="7"/>
      <c r="NI28" s="7"/>
      <c r="NJ28" s="7"/>
      <c r="NK28" s="7"/>
      <c r="NL28" s="7"/>
      <c r="NM28" s="7"/>
      <c r="NN28" s="7"/>
      <c r="NO28" s="7"/>
      <c r="NP28" s="7"/>
      <c r="NQ28" s="7"/>
      <c r="NR28" s="7"/>
      <c r="NS28" s="7"/>
      <c r="NT28" s="7"/>
      <c r="NU28" s="7"/>
      <c r="NV28" s="7"/>
      <c r="NW28" s="7"/>
      <c r="NX28" s="7"/>
      <c r="NY28" s="7"/>
      <c r="NZ28" s="7"/>
      <c r="OA28" s="7"/>
      <c r="OB28" s="7"/>
      <c r="OC28" s="7"/>
      <c r="OD28" s="7"/>
      <c r="OE28" s="7"/>
      <c r="OF28" s="7"/>
      <c r="OG28" s="7"/>
      <c r="OH28" s="7"/>
      <c r="OI28" s="7"/>
      <c r="OJ28" s="7"/>
      <c r="OK28" s="7"/>
      <c r="OL28" s="7"/>
      <c r="OM28" s="7"/>
      <c r="ON28" s="7"/>
      <c r="OO28" s="7"/>
      <c r="OP28" s="7"/>
      <c r="OQ28" s="7"/>
      <c r="OR28" s="7"/>
      <c r="OS28" s="7"/>
      <c r="OT28" s="7"/>
      <c r="OU28" s="7"/>
      <c r="OV28" s="7"/>
      <c r="OW28" s="7"/>
      <c r="OX28" s="7"/>
      <c r="OY28" s="7"/>
      <c r="OZ28" s="7"/>
      <c r="PA28" s="7"/>
      <c r="PB28" s="7"/>
      <c r="PC28" s="7"/>
      <c r="PD28" s="7"/>
      <c r="PE28" s="7"/>
      <c r="PF28" s="7"/>
      <c r="PG28" s="7"/>
      <c r="PH28" s="7"/>
      <c r="PI28" s="7"/>
      <c r="PJ28" s="7"/>
      <c r="PK28" s="7"/>
      <c r="PL28" s="7"/>
      <c r="PM28" s="7"/>
      <c r="PN28" s="7"/>
      <c r="PO28" s="7"/>
      <c r="PP28" s="7"/>
      <c r="PQ28" s="7"/>
      <c r="PR28" s="7"/>
      <c r="PS28" s="7"/>
      <c r="PT28" s="7"/>
      <c r="PU28" s="7"/>
      <c r="PV28" s="7"/>
      <c r="PW28" s="7"/>
      <c r="PX28" s="7"/>
      <c r="PY28" s="7"/>
      <c r="PZ28" s="7"/>
      <c r="QA28" s="7"/>
      <c r="QB28" s="7"/>
      <c r="QC28" s="7"/>
      <c r="QD28" s="7"/>
      <c r="QE28" s="7"/>
      <c r="QF28" s="7"/>
      <c r="QG28" s="7"/>
      <c r="QH28" s="7"/>
      <c r="QI28" s="7"/>
      <c r="QJ28" s="7"/>
      <c r="QK28" s="7"/>
      <c r="QL28" s="7"/>
      <c r="QM28" s="7"/>
      <c r="QN28" s="7"/>
      <c r="QO28" s="7"/>
      <c r="QP28" s="7"/>
      <c r="QQ28" s="7"/>
      <c r="QR28" s="7"/>
      <c r="QS28" s="7"/>
      <c r="QT28" s="7"/>
      <c r="QU28" s="7"/>
      <c r="QV28" s="7"/>
      <c r="QW28" s="7"/>
      <c r="QX28" s="7"/>
      <c r="QY28" s="7"/>
      <c r="QZ28" s="7"/>
      <c r="RA28" s="7"/>
      <c r="RB28" s="7"/>
      <c r="RC28" s="7"/>
      <c r="RD28" s="7"/>
      <c r="RE28" s="7"/>
      <c r="RF28" s="7"/>
      <c r="RG28" s="7"/>
      <c r="RH28" s="7"/>
      <c r="RI28" s="7"/>
      <c r="RJ28" s="7"/>
      <c r="RK28" s="7"/>
      <c r="RL28" s="7"/>
      <c r="RM28" s="7"/>
      <c r="RN28" s="7"/>
      <c r="RO28" s="7"/>
      <c r="RP28" s="7"/>
      <c r="RQ28" s="7"/>
      <c r="RR28" s="7"/>
      <c r="RS28" s="7"/>
      <c r="RT28" s="7"/>
      <c r="RU28" s="7"/>
      <c r="RV28" s="7"/>
      <c r="RW28" s="7"/>
      <c r="RX28" s="7"/>
      <c r="RY28" s="7"/>
      <c r="RZ28" s="7"/>
      <c r="SA28" s="7"/>
      <c r="SB28" s="7"/>
      <c r="SC28" s="7"/>
      <c r="SD28" s="7"/>
      <c r="SE28" s="7"/>
      <c r="SF28" s="7"/>
      <c r="SG28" s="7"/>
      <c r="SH28" s="7"/>
      <c r="SI28" s="7"/>
      <c r="SJ28" s="7"/>
      <c r="SK28" s="7"/>
      <c r="SL28" s="7"/>
      <c r="SM28" s="7"/>
      <c r="SN28" s="7"/>
      <c r="SO28" s="7"/>
      <c r="SP28" s="7"/>
      <c r="SQ28" s="7"/>
      <c r="SR28" s="7"/>
      <c r="SS28" s="7"/>
      <c r="ST28" s="7"/>
      <c r="SU28" s="7"/>
      <c r="SV28" s="7"/>
      <c r="SW28" s="7"/>
      <c r="SX28" s="7"/>
      <c r="SY28" s="7"/>
      <c r="SZ28" s="7"/>
      <c r="TA28" s="7"/>
      <c r="TB28" s="7"/>
      <c r="TC28" s="7"/>
      <c r="TD28" s="7"/>
      <c r="TE28" s="7"/>
      <c r="TF28" s="7"/>
      <c r="TG28" s="7"/>
      <c r="TH28" s="7"/>
      <c r="TI28" s="7"/>
      <c r="TJ28" s="7"/>
      <c r="TK28" s="7"/>
      <c r="TL28" s="7"/>
      <c r="TM28" s="7"/>
      <c r="TN28" s="7"/>
      <c r="TO28" s="7"/>
      <c r="TP28" s="7"/>
      <c r="TQ28" s="7"/>
      <c r="TR28" s="7"/>
      <c r="TS28" s="7"/>
      <c r="TT28" s="7"/>
      <c r="TU28" s="7"/>
      <c r="TV28" s="7"/>
      <c r="TW28" s="7"/>
      <c r="TX28" s="7"/>
      <c r="TY28" s="7"/>
      <c r="TZ28" s="7"/>
      <c r="UA28" s="7"/>
      <c r="UB28" s="7"/>
      <c r="UC28" s="7"/>
      <c r="UD28" s="7"/>
      <c r="UE28" s="7"/>
      <c r="UF28" s="7"/>
      <c r="UG28" s="7"/>
      <c r="UH28" s="7"/>
      <c r="UI28" s="7"/>
      <c r="UJ28" s="7"/>
      <c r="UK28" s="7"/>
      <c r="UL28" s="7"/>
      <c r="UM28" s="7"/>
      <c r="UN28" s="7"/>
      <c r="UO28" s="7"/>
      <c r="UP28" s="7"/>
      <c r="UQ28" s="7"/>
      <c r="UR28" s="7"/>
      <c r="US28" s="7"/>
      <c r="UT28" s="7"/>
      <c r="UU28" s="7"/>
      <c r="UV28" s="7"/>
      <c r="UW28" s="7"/>
      <c r="UX28" s="7"/>
      <c r="UY28" s="7"/>
      <c r="UZ28" s="7"/>
      <c r="VA28" s="7"/>
      <c r="VB28" s="7"/>
      <c r="VC28" s="7"/>
      <c r="VD28" s="7"/>
      <c r="VE28" s="7"/>
      <c r="VF28" s="7"/>
      <c r="VG28" s="7"/>
      <c r="VH28" s="7"/>
      <c r="VI28" s="7"/>
      <c r="VJ28" s="7"/>
      <c r="VK28" s="7"/>
      <c r="VL28" s="7"/>
      <c r="VM28" s="7"/>
      <c r="VN28" s="7"/>
      <c r="VO28" s="7"/>
      <c r="VP28" s="7"/>
      <c r="VQ28" s="7"/>
      <c r="VR28" s="7"/>
      <c r="VS28" s="7"/>
      <c r="VT28" s="7"/>
      <c r="VU28" s="7"/>
      <c r="VV28" s="7"/>
      <c r="VW28" s="7"/>
      <c r="VX28" s="7"/>
      <c r="VY28" s="7"/>
      <c r="VZ28" s="7"/>
      <c r="WA28" s="7"/>
      <c r="WB28" s="7"/>
      <c r="WC28" s="7"/>
      <c r="WD28" s="7"/>
      <c r="WE28" s="7"/>
      <c r="WF28" s="7"/>
      <c r="WG28" s="7"/>
      <c r="WH28" s="7"/>
      <c r="WI28" s="7"/>
      <c r="WJ28" s="7"/>
      <c r="WK28" s="7"/>
      <c r="WL28" s="7"/>
      <c r="WM28" s="7"/>
      <c r="WN28" s="7"/>
      <c r="WO28" s="7"/>
      <c r="WP28" s="7"/>
      <c r="WQ28" s="7"/>
      <c r="WR28" s="7"/>
      <c r="WS28" s="7"/>
      <c r="WT28" s="7"/>
      <c r="WU28" s="7"/>
      <c r="WV28" s="7"/>
      <c r="WW28" s="7"/>
      <c r="WX28" s="7"/>
      <c r="WY28" s="7"/>
      <c r="WZ28" s="7"/>
      <c r="XA28" s="7"/>
      <c r="XB28" s="7"/>
      <c r="XC28" s="7"/>
      <c r="XD28" s="7"/>
      <c r="XE28" s="7"/>
      <c r="XF28" s="7"/>
      <c r="XG28" s="7"/>
      <c r="XH28" s="7"/>
      <c r="XI28" s="7"/>
      <c r="XJ28" s="7"/>
      <c r="XK28" s="7"/>
      <c r="XL28" s="7"/>
      <c r="XM28" s="7"/>
      <c r="XN28" s="7"/>
      <c r="XO28" s="7"/>
      <c r="XP28" s="7"/>
      <c r="XQ28" s="7"/>
      <c r="XR28" s="7"/>
      <c r="XS28" s="7"/>
      <c r="XT28" s="7"/>
      <c r="XU28" s="7"/>
      <c r="XV28" s="7"/>
      <c r="XW28" s="7"/>
      <c r="XX28" s="7"/>
      <c r="XY28" s="7"/>
      <c r="XZ28" s="7"/>
      <c r="YA28" s="7"/>
      <c r="YB28" s="7"/>
      <c r="YC28" s="7"/>
      <c r="YD28" s="7"/>
      <c r="YE28" s="7"/>
      <c r="YF28" s="7"/>
      <c r="YG28" s="7"/>
      <c r="YH28" s="7"/>
      <c r="YI28" s="7"/>
      <c r="YJ28" s="7"/>
      <c r="YK28" s="7"/>
      <c r="YL28" s="7"/>
      <c r="YM28" s="7"/>
      <c r="YN28" s="7"/>
      <c r="YO28" s="7"/>
      <c r="YP28" s="7"/>
      <c r="YQ28" s="7"/>
      <c r="YR28" s="7"/>
      <c r="YS28" s="7"/>
      <c r="YT28" s="7"/>
      <c r="YU28" s="7"/>
      <c r="YV28" s="7"/>
      <c r="YW28" s="7"/>
      <c r="YX28" s="7"/>
      <c r="YY28" s="7"/>
      <c r="YZ28" s="7"/>
      <c r="ZA28" s="7"/>
      <c r="ZB28" s="7"/>
      <c r="ZC28" s="7"/>
      <c r="ZD28" s="7"/>
      <c r="ZE28" s="7"/>
      <c r="ZF28" s="7"/>
      <c r="ZG28" s="7"/>
      <c r="ZH28" s="7"/>
      <c r="ZI28" s="7"/>
      <c r="ZJ28" s="7"/>
      <c r="ZK28" s="7"/>
      <c r="ZL28" s="7"/>
      <c r="ZM28" s="7"/>
      <c r="ZN28" s="7"/>
      <c r="ZO28" s="7"/>
      <c r="ZP28" s="7"/>
      <c r="ZQ28" s="7"/>
      <c r="ZR28" s="7"/>
      <c r="ZS28" s="7"/>
      <c r="ZT28" s="7"/>
      <c r="ZU28" s="7"/>
      <c r="ZV28" s="7"/>
      <c r="ZW28" s="7"/>
      <c r="ZX28" s="7"/>
      <c r="ZY28" s="7"/>
      <c r="ZZ28" s="7"/>
      <c r="AAA28" s="7"/>
      <c r="AAB28" s="7"/>
      <c r="AAC28" s="7"/>
      <c r="AAD28" s="7"/>
      <c r="AAE28" s="7"/>
      <c r="AAF28" s="7"/>
      <c r="AAG28" s="7"/>
      <c r="AAH28" s="7"/>
      <c r="AAI28" s="7"/>
      <c r="AAJ28" s="7"/>
      <c r="AAK28" s="7"/>
      <c r="AAL28" s="7"/>
      <c r="AAM28" s="7"/>
      <c r="AAN28" s="7"/>
      <c r="AAO28" s="7"/>
      <c r="AAP28" s="7"/>
      <c r="AAQ28" s="7"/>
      <c r="AAR28" s="7"/>
      <c r="AAS28" s="7"/>
      <c r="AAT28" s="7"/>
      <c r="AAU28" s="7"/>
      <c r="AAV28" s="7"/>
      <c r="AAW28" s="7"/>
      <c r="AAX28" s="7"/>
      <c r="AAY28" s="7"/>
      <c r="AAZ28" s="7"/>
      <c r="ABA28" s="7"/>
      <c r="ABB28" s="7"/>
      <c r="ABC28" s="7"/>
      <c r="ABD28" s="7"/>
      <c r="ABE28" s="7"/>
      <c r="ABF28" s="7"/>
      <c r="ABG28" s="7"/>
      <c r="ABH28" s="7"/>
      <c r="ABI28" s="7"/>
      <c r="ABJ28" s="7"/>
      <c r="ABK28" s="7"/>
      <c r="ABL28" s="7"/>
      <c r="ABM28" s="7"/>
      <c r="ABN28" s="7"/>
      <c r="ABO28" s="7"/>
      <c r="ABP28" s="7"/>
      <c r="ABQ28" s="7"/>
      <c r="ABR28" s="7"/>
      <c r="ABS28" s="7"/>
      <c r="ABT28" s="7"/>
      <c r="ABU28" s="7"/>
      <c r="ABV28" s="7"/>
      <c r="ABW28" s="7"/>
      <c r="ABX28" s="7"/>
      <c r="ABY28" s="7"/>
      <c r="ABZ28" s="7"/>
      <c r="ACA28" s="7"/>
      <c r="ACB28" s="7"/>
      <c r="ACC28" s="7"/>
      <c r="ACD28" s="7"/>
      <c r="ACE28" s="7"/>
      <c r="ACF28" s="7"/>
      <c r="ACG28" s="7"/>
      <c r="ACH28" s="7"/>
      <c r="ACI28" s="7"/>
      <c r="ACJ28" s="7"/>
      <c r="ACK28" s="7"/>
      <c r="ACL28" s="7"/>
      <c r="ACM28" s="7"/>
      <c r="ACN28" s="7"/>
      <c r="ACO28" s="7"/>
      <c r="ACP28" s="7"/>
      <c r="ACQ28" s="7"/>
      <c r="ACR28" s="7"/>
      <c r="ACS28" s="7"/>
      <c r="ACT28" s="7"/>
      <c r="ACU28" s="7"/>
      <c r="ACV28" s="7"/>
      <c r="ACW28" s="7"/>
      <c r="ACX28" s="7"/>
      <c r="ACY28" s="7"/>
      <c r="ACZ28" s="7"/>
      <c r="ADA28" s="7"/>
      <c r="ADB28" s="7"/>
      <c r="ADC28" s="7"/>
      <c r="ADD28" s="7"/>
      <c r="ADE28" s="7"/>
      <c r="ADF28" s="7"/>
      <c r="ADG28" s="7"/>
      <c r="ADH28" s="7"/>
      <c r="ADI28" s="7"/>
      <c r="ADJ28" s="7"/>
      <c r="ADK28" s="7"/>
      <c r="ADL28" s="7"/>
      <c r="ADM28" s="7"/>
      <c r="ADN28" s="7"/>
      <c r="ADO28" s="7"/>
      <c r="ADP28" s="7"/>
      <c r="ADQ28" s="7"/>
      <c r="ADR28" s="7"/>
      <c r="ADS28" s="7"/>
      <c r="ADT28" s="7"/>
      <c r="ADU28" s="7"/>
      <c r="ADV28" s="7"/>
      <c r="ADW28" s="7"/>
      <c r="ADX28" s="7"/>
      <c r="ADY28" s="7"/>
      <c r="ADZ28" s="7"/>
      <c r="AEA28" s="7"/>
      <c r="AEB28" s="7"/>
      <c r="AEC28" s="7"/>
      <c r="AED28" s="7"/>
      <c r="AEE28" s="7"/>
      <c r="AEF28" s="7"/>
      <c r="AEG28" s="7"/>
      <c r="AEH28" s="7"/>
      <c r="AEI28" s="7"/>
      <c r="AEJ28" s="7"/>
      <c r="AEK28" s="7"/>
      <c r="AEL28" s="7"/>
      <c r="AEM28" s="7"/>
      <c r="AEN28" s="7"/>
      <c r="AEO28" s="7"/>
      <c r="AEP28" s="7"/>
      <c r="AEQ28" s="7"/>
      <c r="AER28" s="7"/>
      <c r="AES28" s="7"/>
      <c r="AET28" s="7"/>
      <c r="AEU28" s="7"/>
      <c r="AEV28" s="7"/>
      <c r="AEW28" s="7"/>
      <c r="AEX28" s="7"/>
      <c r="AEY28" s="7"/>
      <c r="AEZ28" s="7"/>
      <c r="AFA28" s="7"/>
      <c r="AFB28" s="7"/>
      <c r="AFC28" s="7"/>
      <c r="AFD28" s="7"/>
      <c r="AFE28" s="7"/>
      <c r="AFF28" s="7"/>
      <c r="AFG28" s="7"/>
      <c r="AFH28" s="7"/>
      <c r="AFI28" s="7"/>
      <c r="AFJ28" s="7"/>
      <c r="AFK28" s="7"/>
      <c r="AFL28" s="7"/>
      <c r="AFM28" s="7"/>
      <c r="AFN28" s="7"/>
      <c r="AFO28" s="7"/>
      <c r="AFP28" s="7"/>
      <c r="AFQ28" s="7"/>
      <c r="AFR28" s="7"/>
      <c r="AFS28" s="7"/>
      <c r="AFT28" s="7"/>
      <c r="AFU28" s="7"/>
      <c r="AFV28" s="7"/>
      <c r="AFW28" s="7"/>
      <c r="AFX28" s="7"/>
      <c r="AFY28" s="7"/>
      <c r="AFZ28" s="7"/>
      <c r="AGA28" s="7"/>
      <c r="AGB28" s="7"/>
      <c r="AGC28" s="7"/>
      <c r="AGD28" s="7"/>
      <c r="AGE28" s="7"/>
      <c r="AGF28" s="7"/>
      <c r="AGG28" s="7"/>
      <c r="AGH28" s="7"/>
      <c r="AGI28" s="7"/>
      <c r="AGJ28" s="7"/>
      <c r="AGK28" s="7"/>
      <c r="AGL28" s="7"/>
      <c r="AGM28" s="7"/>
      <c r="AGN28" s="7"/>
      <c r="AGO28" s="7"/>
      <c r="AGP28" s="7"/>
      <c r="AGQ28" s="7"/>
      <c r="AGR28" s="7"/>
      <c r="AGS28" s="7"/>
      <c r="AGT28" s="7"/>
      <c r="AGU28" s="7"/>
      <c r="AGV28" s="7"/>
      <c r="AGW28" s="7"/>
      <c r="AGX28" s="7"/>
      <c r="AGY28" s="7"/>
      <c r="AGZ28" s="7"/>
      <c r="AHA28" s="7"/>
      <c r="AHB28" s="7"/>
      <c r="AHC28" s="7"/>
      <c r="AHD28" s="7"/>
      <c r="AHE28" s="7"/>
      <c r="AHF28" s="7"/>
      <c r="AHG28" s="7"/>
      <c r="AHH28" s="7"/>
      <c r="AHI28" s="7"/>
      <c r="AHJ28" s="7"/>
      <c r="AHK28" s="7"/>
      <c r="AHL28" s="7"/>
      <c r="AHM28" s="7"/>
      <c r="AHN28" s="7"/>
      <c r="AHO28" s="7"/>
      <c r="AHP28" s="7"/>
      <c r="AHQ28" s="7"/>
      <c r="AHR28" s="7"/>
      <c r="AHS28" s="7"/>
      <c r="AHT28" s="7"/>
      <c r="AHU28" s="7"/>
      <c r="AHV28" s="7"/>
      <c r="AHW28" s="7"/>
      <c r="AHX28" s="7"/>
      <c r="AHY28" s="7"/>
      <c r="AHZ28" s="7"/>
      <c r="AIA28" s="7"/>
      <c r="AIB28" s="7"/>
      <c r="AIC28" s="7"/>
      <c r="AID28" s="7"/>
      <c r="AIE28" s="7"/>
      <c r="AIF28" s="7"/>
      <c r="AIG28" s="7"/>
      <c r="AIH28" s="7"/>
      <c r="AII28" s="7"/>
      <c r="AIJ28" s="7"/>
      <c r="AIK28" s="7"/>
      <c r="AIL28" s="7"/>
      <c r="AIM28" s="7"/>
      <c r="AIN28" s="7"/>
      <c r="AIO28" s="7"/>
      <c r="AIP28" s="7"/>
      <c r="AIQ28" s="7"/>
      <c r="AIR28" s="7"/>
      <c r="AIS28" s="7"/>
      <c r="AIT28" s="7"/>
      <c r="AIU28" s="7"/>
      <c r="AIV28" s="7"/>
      <c r="AIW28" s="7"/>
      <c r="AIX28" s="7"/>
      <c r="AIY28" s="7"/>
      <c r="AIZ28" s="7"/>
      <c r="AJA28" s="7"/>
      <c r="AJB28" s="7"/>
      <c r="AJC28" s="7"/>
      <c r="AJD28" s="7"/>
      <c r="AJE28" s="7"/>
      <c r="AJF28" s="7"/>
      <c r="AJG28" s="7"/>
      <c r="AJH28" s="7"/>
      <c r="AJI28" s="7"/>
      <c r="AJJ28" s="7"/>
      <c r="AJK28" s="7"/>
      <c r="AJL28" s="7"/>
      <c r="AJM28" s="7"/>
      <c r="AJN28" s="7"/>
      <c r="AJO28" s="7"/>
      <c r="AJP28" s="7"/>
      <c r="AJQ28" s="7"/>
      <c r="AJR28" s="7"/>
      <c r="AJS28" s="7"/>
      <c r="AJT28" s="7"/>
      <c r="AJU28" s="7"/>
      <c r="AJV28" s="7"/>
      <c r="AJW28" s="7"/>
      <c r="AJX28" s="7"/>
      <c r="AJY28" s="7"/>
      <c r="AJZ28" s="7"/>
      <c r="AKA28" s="7"/>
      <c r="AKB28" s="7"/>
      <c r="AKC28" s="7"/>
      <c r="AKD28" s="7"/>
      <c r="AKE28" s="7"/>
      <c r="AKF28" s="7"/>
      <c r="AKG28" s="7"/>
      <c r="AKH28" s="7"/>
      <c r="AKI28" s="7"/>
      <c r="AKJ28" s="7"/>
      <c r="AKK28" s="7"/>
      <c r="AKL28" s="7"/>
      <c r="AKM28" s="7"/>
      <c r="AKN28" s="7"/>
      <c r="AKO28" s="7"/>
      <c r="AKP28" s="7"/>
      <c r="AKQ28" s="7"/>
      <c r="AKR28" s="7"/>
      <c r="AKS28" s="7"/>
      <c r="AKT28" s="7"/>
      <c r="AKU28" s="7"/>
      <c r="AKV28" s="7"/>
      <c r="AKW28" s="7"/>
      <c r="AKX28" s="7"/>
      <c r="AKY28" s="7"/>
      <c r="AKZ28" s="7"/>
      <c r="ALA28" s="7"/>
      <c r="ALB28" s="7"/>
      <c r="ALC28" s="7"/>
      <c r="ALD28" s="7"/>
      <c r="ALE28" s="7"/>
      <c r="ALF28" s="7"/>
      <c r="ALG28" s="7"/>
      <c r="ALH28" s="7"/>
      <c r="ALI28" s="7"/>
      <c r="ALJ28" s="7"/>
      <c r="ALK28" s="7"/>
      <c r="ALL28" s="7"/>
      <c r="ALM28" s="7"/>
      <c r="ALN28" s="7"/>
      <c r="ALO28" s="7"/>
      <c r="ALP28" s="7"/>
      <c r="ALQ28" s="7"/>
      <c r="ALR28" s="7"/>
      <c r="ALS28" s="7"/>
      <c r="ALT28" s="7"/>
      <c r="ALU28" s="7"/>
      <c r="ALV28" s="7"/>
      <c r="ALW28" s="7"/>
      <c r="ALX28" s="7"/>
      <c r="ALY28" s="7"/>
      <c r="ALZ28" s="7"/>
      <c r="AMA28" s="7"/>
      <c r="AMB28" s="7"/>
      <c r="AMC28" s="7"/>
      <c r="AMD28" s="7"/>
      <c r="AME28" s="7"/>
    </row>
    <row r="29" spans="1:1020" s="8" customFormat="1">
      <c r="A29" s="92" t="s">
        <v>41</v>
      </c>
      <c r="B29" s="82">
        <f t="shared" ref="B29:Q29" si="26">MAX(B4:B19)</f>
        <v>0.93</v>
      </c>
      <c r="C29" s="82">
        <f t="shared" si="26"/>
        <v>2.5499999999999998</v>
      </c>
      <c r="D29" s="82">
        <f t="shared" si="26"/>
        <v>3.66</v>
      </c>
      <c r="E29" s="83">
        <f t="shared" si="26"/>
        <v>3.92</v>
      </c>
      <c r="F29" s="82">
        <f t="shared" si="26"/>
        <v>3.04</v>
      </c>
      <c r="G29" s="82">
        <f t="shared" si="26"/>
        <v>8.81</v>
      </c>
      <c r="H29" s="82">
        <f t="shared" si="26"/>
        <v>11.15</v>
      </c>
      <c r="I29" s="83">
        <f t="shared" si="26"/>
        <v>11.15</v>
      </c>
      <c r="J29" s="82">
        <f t="shared" si="26"/>
        <v>10.119999999999999</v>
      </c>
      <c r="K29" s="82">
        <f t="shared" si="26"/>
        <v>13.72</v>
      </c>
      <c r="L29" s="82">
        <f t="shared" si="26"/>
        <v>9.34</v>
      </c>
      <c r="M29" s="83">
        <f t="shared" si="26"/>
        <v>8.9700000000000006</v>
      </c>
      <c r="N29" s="82">
        <f t="shared" si="26"/>
        <v>16.82</v>
      </c>
      <c r="O29" s="82">
        <f t="shared" si="26"/>
        <v>14.99</v>
      </c>
      <c r="P29" s="82">
        <f t="shared" si="26"/>
        <v>14.54</v>
      </c>
      <c r="Q29" s="83">
        <f t="shared" si="26"/>
        <v>14.54</v>
      </c>
      <c r="R29" s="107">
        <f>MAX(B4:B19,F4:F19,J4:J19,N4:N19)</f>
        <v>16.82</v>
      </c>
      <c r="S29" s="86">
        <f>MAX(C4:C19,G4:G19,K4:K19)</f>
        <v>13.72</v>
      </c>
      <c r="T29" s="107">
        <f>MAX(D4:D19,H4:H19)</f>
        <v>11.15</v>
      </c>
      <c r="U29" s="86">
        <f>MAX(E4:E19)</f>
        <v>3.92</v>
      </c>
      <c r="Z29" s="89" t="s">
        <v>76</v>
      </c>
      <c r="AA29" s="98">
        <f>MIN(AB4:AB20)</f>
        <v>0.41199999999999992</v>
      </c>
      <c r="AB29" s="89"/>
      <c r="AC29" s="89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  <c r="IT29" s="7"/>
      <c r="IU29" s="7"/>
      <c r="IV29" s="7"/>
      <c r="IW29" s="7"/>
      <c r="IX29" s="7"/>
      <c r="IY29" s="7"/>
      <c r="IZ29" s="7"/>
      <c r="JA29" s="7"/>
      <c r="JB29" s="7"/>
      <c r="JC29" s="7"/>
      <c r="JD29" s="7"/>
      <c r="JE29" s="7"/>
      <c r="JF29" s="7"/>
      <c r="JG29" s="7"/>
      <c r="JH29" s="7"/>
      <c r="JI29" s="7"/>
      <c r="JJ29" s="7"/>
      <c r="JK29" s="7"/>
      <c r="JL29" s="7"/>
      <c r="JM29" s="7"/>
      <c r="JN29" s="7"/>
      <c r="JO29" s="7"/>
      <c r="JP29" s="7"/>
      <c r="JQ29" s="7"/>
      <c r="JR29" s="7"/>
      <c r="JS29" s="7"/>
      <c r="JT29" s="7"/>
      <c r="JU29" s="7"/>
      <c r="JV29" s="7"/>
      <c r="JW29" s="7"/>
      <c r="JX29" s="7"/>
      <c r="JY29" s="7"/>
      <c r="JZ29" s="7"/>
      <c r="KA29" s="7"/>
      <c r="KB29" s="7"/>
      <c r="KC29" s="7"/>
      <c r="KD29" s="7"/>
      <c r="KE29" s="7"/>
      <c r="KF29" s="7"/>
      <c r="KG29" s="7"/>
      <c r="KH29" s="7"/>
      <c r="KI29" s="7"/>
      <c r="KJ29" s="7"/>
      <c r="KK29" s="7"/>
      <c r="KL29" s="7"/>
      <c r="KM29" s="7"/>
      <c r="KN29" s="7"/>
      <c r="KO29" s="7"/>
      <c r="KP29" s="7"/>
      <c r="KQ29" s="7"/>
      <c r="KR29" s="7"/>
      <c r="KS29" s="7"/>
      <c r="KT29" s="7"/>
      <c r="KU29" s="7"/>
      <c r="KV29" s="7"/>
      <c r="KW29" s="7"/>
      <c r="KX29" s="7"/>
      <c r="KY29" s="7"/>
      <c r="KZ29" s="7"/>
      <c r="LA29" s="7"/>
      <c r="LB29" s="7"/>
      <c r="LC29" s="7"/>
      <c r="LD29" s="7"/>
      <c r="LE29" s="7"/>
      <c r="LF29" s="7"/>
      <c r="LG29" s="7"/>
      <c r="LH29" s="7"/>
      <c r="LI29" s="7"/>
      <c r="LJ29" s="7"/>
      <c r="LK29" s="7"/>
      <c r="LL29" s="7"/>
      <c r="LM29" s="7"/>
      <c r="LN29" s="7"/>
      <c r="LO29" s="7"/>
      <c r="LP29" s="7"/>
      <c r="LQ29" s="7"/>
      <c r="LR29" s="7"/>
      <c r="LS29" s="7"/>
      <c r="LT29" s="7"/>
      <c r="LU29" s="7"/>
      <c r="LV29" s="7"/>
      <c r="LW29" s="7"/>
      <c r="LX29" s="7"/>
      <c r="LY29" s="7"/>
      <c r="LZ29" s="7"/>
      <c r="MA29" s="7"/>
      <c r="MB29" s="7"/>
      <c r="MC29" s="7"/>
      <c r="MD29" s="7"/>
      <c r="ME29" s="7"/>
      <c r="MF29" s="7"/>
      <c r="MG29" s="7"/>
      <c r="MH29" s="7"/>
      <c r="MI29" s="7"/>
      <c r="MJ29" s="7"/>
      <c r="MK29" s="7"/>
      <c r="ML29" s="7"/>
      <c r="MM29" s="7"/>
      <c r="MN29" s="7"/>
      <c r="MO29" s="7"/>
      <c r="MP29" s="7"/>
      <c r="MQ29" s="7"/>
      <c r="MR29" s="7"/>
      <c r="MS29" s="7"/>
      <c r="MT29" s="7"/>
      <c r="MU29" s="7"/>
      <c r="MV29" s="7"/>
      <c r="MW29" s="7"/>
      <c r="MX29" s="7"/>
      <c r="MY29" s="7"/>
      <c r="MZ29" s="7"/>
      <c r="NA29" s="7"/>
      <c r="NB29" s="7"/>
      <c r="NC29" s="7"/>
      <c r="ND29" s="7"/>
      <c r="NE29" s="7"/>
      <c r="NF29" s="7"/>
      <c r="NG29" s="7"/>
      <c r="NH29" s="7"/>
      <c r="NI29" s="7"/>
      <c r="NJ29" s="7"/>
      <c r="NK29" s="7"/>
      <c r="NL29" s="7"/>
      <c r="NM29" s="7"/>
      <c r="NN29" s="7"/>
      <c r="NO29" s="7"/>
      <c r="NP29" s="7"/>
      <c r="NQ29" s="7"/>
      <c r="NR29" s="7"/>
      <c r="NS29" s="7"/>
      <c r="NT29" s="7"/>
      <c r="NU29" s="7"/>
      <c r="NV29" s="7"/>
      <c r="NW29" s="7"/>
      <c r="NX29" s="7"/>
      <c r="NY29" s="7"/>
      <c r="NZ29" s="7"/>
      <c r="OA29" s="7"/>
      <c r="OB29" s="7"/>
      <c r="OC29" s="7"/>
      <c r="OD29" s="7"/>
      <c r="OE29" s="7"/>
      <c r="OF29" s="7"/>
      <c r="OG29" s="7"/>
      <c r="OH29" s="7"/>
      <c r="OI29" s="7"/>
      <c r="OJ29" s="7"/>
      <c r="OK29" s="7"/>
      <c r="OL29" s="7"/>
      <c r="OM29" s="7"/>
      <c r="ON29" s="7"/>
      <c r="OO29" s="7"/>
      <c r="OP29" s="7"/>
      <c r="OQ29" s="7"/>
      <c r="OR29" s="7"/>
      <c r="OS29" s="7"/>
      <c r="OT29" s="7"/>
      <c r="OU29" s="7"/>
      <c r="OV29" s="7"/>
      <c r="OW29" s="7"/>
      <c r="OX29" s="7"/>
      <c r="OY29" s="7"/>
      <c r="OZ29" s="7"/>
      <c r="PA29" s="7"/>
      <c r="PB29" s="7"/>
      <c r="PC29" s="7"/>
      <c r="PD29" s="7"/>
      <c r="PE29" s="7"/>
      <c r="PF29" s="7"/>
      <c r="PG29" s="7"/>
      <c r="PH29" s="7"/>
      <c r="PI29" s="7"/>
      <c r="PJ29" s="7"/>
      <c r="PK29" s="7"/>
      <c r="PL29" s="7"/>
      <c r="PM29" s="7"/>
      <c r="PN29" s="7"/>
      <c r="PO29" s="7"/>
      <c r="PP29" s="7"/>
      <c r="PQ29" s="7"/>
      <c r="PR29" s="7"/>
      <c r="PS29" s="7"/>
      <c r="PT29" s="7"/>
      <c r="PU29" s="7"/>
      <c r="PV29" s="7"/>
      <c r="PW29" s="7"/>
      <c r="PX29" s="7"/>
      <c r="PY29" s="7"/>
      <c r="PZ29" s="7"/>
      <c r="QA29" s="7"/>
      <c r="QB29" s="7"/>
      <c r="QC29" s="7"/>
      <c r="QD29" s="7"/>
      <c r="QE29" s="7"/>
      <c r="QF29" s="7"/>
      <c r="QG29" s="7"/>
      <c r="QH29" s="7"/>
      <c r="QI29" s="7"/>
      <c r="QJ29" s="7"/>
      <c r="QK29" s="7"/>
      <c r="QL29" s="7"/>
      <c r="QM29" s="7"/>
      <c r="QN29" s="7"/>
      <c r="QO29" s="7"/>
      <c r="QP29" s="7"/>
      <c r="QQ29" s="7"/>
      <c r="QR29" s="7"/>
      <c r="QS29" s="7"/>
      <c r="QT29" s="7"/>
      <c r="QU29" s="7"/>
      <c r="QV29" s="7"/>
      <c r="QW29" s="7"/>
      <c r="QX29" s="7"/>
      <c r="QY29" s="7"/>
      <c r="QZ29" s="7"/>
      <c r="RA29" s="7"/>
      <c r="RB29" s="7"/>
      <c r="RC29" s="7"/>
      <c r="RD29" s="7"/>
      <c r="RE29" s="7"/>
      <c r="RF29" s="7"/>
      <c r="RG29" s="7"/>
      <c r="RH29" s="7"/>
      <c r="RI29" s="7"/>
      <c r="RJ29" s="7"/>
      <c r="RK29" s="7"/>
      <c r="RL29" s="7"/>
      <c r="RM29" s="7"/>
      <c r="RN29" s="7"/>
      <c r="RO29" s="7"/>
      <c r="RP29" s="7"/>
      <c r="RQ29" s="7"/>
      <c r="RR29" s="7"/>
      <c r="RS29" s="7"/>
      <c r="RT29" s="7"/>
      <c r="RU29" s="7"/>
      <c r="RV29" s="7"/>
      <c r="RW29" s="7"/>
      <c r="RX29" s="7"/>
      <c r="RY29" s="7"/>
      <c r="RZ29" s="7"/>
      <c r="SA29" s="7"/>
      <c r="SB29" s="7"/>
      <c r="SC29" s="7"/>
      <c r="SD29" s="7"/>
      <c r="SE29" s="7"/>
      <c r="SF29" s="7"/>
      <c r="SG29" s="7"/>
      <c r="SH29" s="7"/>
      <c r="SI29" s="7"/>
      <c r="SJ29" s="7"/>
      <c r="SK29" s="7"/>
      <c r="SL29" s="7"/>
      <c r="SM29" s="7"/>
      <c r="SN29" s="7"/>
      <c r="SO29" s="7"/>
      <c r="SP29" s="7"/>
      <c r="SQ29" s="7"/>
      <c r="SR29" s="7"/>
      <c r="SS29" s="7"/>
      <c r="ST29" s="7"/>
      <c r="SU29" s="7"/>
      <c r="SV29" s="7"/>
      <c r="SW29" s="7"/>
      <c r="SX29" s="7"/>
      <c r="SY29" s="7"/>
      <c r="SZ29" s="7"/>
      <c r="TA29" s="7"/>
      <c r="TB29" s="7"/>
      <c r="TC29" s="7"/>
      <c r="TD29" s="7"/>
      <c r="TE29" s="7"/>
      <c r="TF29" s="7"/>
      <c r="TG29" s="7"/>
      <c r="TH29" s="7"/>
      <c r="TI29" s="7"/>
      <c r="TJ29" s="7"/>
      <c r="TK29" s="7"/>
      <c r="TL29" s="7"/>
      <c r="TM29" s="7"/>
      <c r="TN29" s="7"/>
      <c r="TO29" s="7"/>
      <c r="TP29" s="7"/>
      <c r="TQ29" s="7"/>
      <c r="TR29" s="7"/>
      <c r="TS29" s="7"/>
      <c r="TT29" s="7"/>
      <c r="TU29" s="7"/>
      <c r="TV29" s="7"/>
      <c r="TW29" s="7"/>
      <c r="TX29" s="7"/>
      <c r="TY29" s="7"/>
      <c r="TZ29" s="7"/>
      <c r="UA29" s="7"/>
      <c r="UB29" s="7"/>
      <c r="UC29" s="7"/>
      <c r="UD29" s="7"/>
      <c r="UE29" s="7"/>
      <c r="UF29" s="7"/>
      <c r="UG29" s="7"/>
      <c r="UH29" s="7"/>
      <c r="UI29" s="7"/>
      <c r="UJ29" s="7"/>
      <c r="UK29" s="7"/>
      <c r="UL29" s="7"/>
      <c r="UM29" s="7"/>
      <c r="UN29" s="7"/>
      <c r="UO29" s="7"/>
      <c r="UP29" s="7"/>
      <c r="UQ29" s="7"/>
      <c r="UR29" s="7"/>
      <c r="US29" s="7"/>
      <c r="UT29" s="7"/>
      <c r="UU29" s="7"/>
      <c r="UV29" s="7"/>
      <c r="UW29" s="7"/>
      <c r="UX29" s="7"/>
      <c r="UY29" s="7"/>
      <c r="UZ29" s="7"/>
      <c r="VA29" s="7"/>
      <c r="VB29" s="7"/>
      <c r="VC29" s="7"/>
      <c r="VD29" s="7"/>
      <c r="VE29" s="7"/>
      <c r="VF29" s="7"/>
      <c r="VG29" s="7"/>
      <c r="VH29" s="7"/>
      <c r="VI29" s="7"/>
      <c r="VJ29" s="7"/>
      <c r="VK29" s="7"/>
      <c r="VL29" s="7"/>
      <c r="VM29" s="7"/>
      <c r="VN29" s="7"/>
      <c r="VO29" s="7"/>
      <c r="VP29" s="7"/>
      <c r="VQ29" s="7"/>
      <c r="VR29" s="7"/>
      <c r="VS29" s="7"/>
      <c r="VT29" s="7"/>
      <c r="VU29" s="7"/>
      <c r="VV29" s="7"/>
      <c r="VW29" s="7"/>
      <c r="VX29" s="7"/>
      <c r="VY29" s="7"/>
      <c r="VZ29" s="7"/>
      <c r="WA29" s="7"/>
      <c r="WB29" s="7"/>
      <c r="WC29" s="7"/>
      <c r="WD29" s="7"/>
      <c r="WE29" s="7"/>
      <c r="WF29" s="7"/>
      <c r="WG29" s="7"/>
      <c r="WH29" s="7"/>
      <c r="WI29" s="7"/>
      <c r="WJ29" s="7"/>
      <c r="WK29" s="7"/>
      <c r="WL29" s="7"/>
      <c r="WM29" s="7"/>
      <c r="WN29" s="7"/>
      <c r="WO29" s="7"/>
      <c r="WP29" s="7"/>
      <c r="WQ29" s="7"/>
      <c r="WR29" s="7"/>
      <c r="WS29" s="7"/>
      <c r="WT29" s="7"/>
      <c r="WU29" s="7"/>
      <c r="WV29" s="7"/>
      <c r="WW29" s="7"/>
      <c r="WX29" s="7"/>
      <c r="WY29" s="7"/>
      <c r="WZ29" s="7"/>
      <c r="XA29" s="7"/>
      <c r="XB29" s="7"/>
      <c r="XC29" s="7"/>
      <c r="XD29" s="7"/>
      <c r="XE29" s="7"/>
      <c r="XF29" s="7"/>
      <c r="XG29" s="7"/>
      <c r="XH29" s="7"/>
      <c r="XI29" s="7"/>
      <c r="XJ29" s="7"/>
      <c r="XK29" s="7"/>
      <c r="XL29" s="7"/>
      <c r="XM29" s="7"/>
      <c r="XN29" s="7"/>
      <c r="XO29" s="7"/>
      <c r="XP29" s="7"/>
      <c r="XQ29" s="7"/>
      <c r="XR29" s="7"/>
      <c r="XS29" s="7"/>
      <c r="XT29" s="7"/>
      <c r="XU29" s="7"/>
      <c r="XV29" s="7"/>
      <c r="XW29" s="7"/>
      <c r="XX29" s="7"/>
      <c r="XY29" s="7"/>
      <c r="XZ29" s="7"/>
      <c r="YA29" s="7"/>
      <c r="YB29" s="7"/>
      <c r="YC29" s="7"/>
      <c r="YD29" s="7"/>
      <c r="YE29" s="7"/>
      <c r="YF29" s="7"/>
      <c r="YG29" s="7"/>
      <c r="YH29" s="7"/>
      <c r="YI29" s="7"/>
      <c r="YJ29" s="7"/>
      <c r="YK29" s="7"/>
      <c r="YL29" s="7"/>
      <c r="YM29" s="7"/>
      <c r="YN29" s="7"/>
      <c r="YO29" s="7"/>
      <c r="YP29" s="7"/>
      <c r="YQ29" s="7"/>
      <c r="YR29" s="7"/>
      <c r="YS29" s="7"/>
      <c r="YT29" s="7"/>
      <c r="YU29" s="7"/>
      <c r="YV29" s="7"/>
      <c r="YW29" s="7"/>
      <c r="YX29" s="7"/>
      <c r="YY29" s="7"/>
      <c r="YZ29" s="7"/>
      <c r="ZA29" s="7"/>
      <c r="ZB29" s="7"/>
      <c r="ZC29" s="7"/>
      <c r="ZD29" s="7"/>
      <c r="ZE29" s="7"/>
      <c r="ZF29" s="7"/>
      <c r="ZG29" s="7"/>
      <c r="ZH29" s="7"/>
      <c r="ZI29" s="7"/>
      <c r="ZJ29" s="7"/>
      <c r="ZK29" s="7"/>
      <c r="ZL29" s="7"/>
      <c r="ZM29" s="7"/>
      <c r="ZN29" s="7"/>
      <c r="ZO29" s="7"/>
      <c r="ZP29" s="7"/>
      <c r="ZQ29" s="7"/>
      <c r="ZR29" s="7"/>
      <c r="ZS29" s="7"/>
      <c r="ZT29" s="7"/>
      <c r="ZU29" s="7"/>
      <c r="ZV29" s="7"/>
      <c r="ZW29" s="7"/>
      <c r="ZX29" s="7"/>
      <c r="ZY29" s="7"/>
      <c r="ZZ29" s="7"/>
      <c r="AAA29" s="7"/>
      <c r="AAB29" s="7"/>
      <c r="AAC29" s="7"/>
      <c r="AAD29" s="7"/>
      <c r="AAE29" s="7"/>
      <c r="AAF29" s="7"/>
      <c r="AAG29" s="7"/>
      <c r="AAH29" s="7"/>
      <c r="AAI29" s="7"/>
      <c r="AAJ29" s="7"/>
      <c r="AAK29" s="7"/>
      <c r="AAL29" s="7"/>
      <c r="AAM29" s="7"/>
      <c r="AAN29" s="7"/>
      <c r="AAO29" s="7"/>
      <c r="AAP29" s="7"/>
      <c r="AAQ29" s="7"/>
      <c r="AAR29" s="7"/>
      <c r="AAS29" s="7"/>
      <c r="AAT29" s="7"/>
      <c r="AAU29" s="7"/>
      <c r="AAV29" s="7"/>
      <c r="AAW29" s="7"/>
      <c r="AAX29" s="7"/>
      <c r="AAY29" s="7"/>
      <c r="AAZ29" s="7"/>
      <c r="ABA29" s="7"/>
      <c r="ABB29" s="7"/>
      <c r="ABC29" s="7"/>
      <c r="ABD29" s="7"/>
      <c r="ABE29" s="7"/>
      <c r="ABF29" s="7"/>
      <c r="ABG29" s="7"/>
      <c r="ABH29" s="7"/>
      <c r="ABI29" s="7"/>
      <c r="ABJ29" s="7"/>
      <c r="ABK29" s="7"/>
      <c r="ABL29" s="7"/>
      <c r="ABM29" s="7"/>
      <c r="ABN29" s="7"/>
      <c r="ABO29" s="7"/>
      <c r="ABP29" s="7"/>
      <c r="ABQ29" s="7"/>
      <c r="ABR29" s="7"/>
      <c r="ABS29" s="7"/>
      <c r="ABT29" s="7"/>
      <c r="ABU29" s="7"/>
      <c r="ABV29" s="7"/>
      <c r="ABW29" s="7"/>
      <c r="ABX29" s="7"/>
      <c r="ABY29" s="7"/>
      <c r="ABZ29" s="7"/>
      <c r="ACA29" s="7"/>
      <c r="ACB29" s="7"/>
      <c r="ACC29" s="7"/>
      <c r="ACD29" s="7"/>
      <c r="ACE29" s="7"/>
      <c r="ACF29" s="7"/>
      <c r="ACG29" s="7"/>
      <c r="ACH29" s="7"/>
      <c r="ACI29" s="7"/>
      <c r="ACJ29" s="7"/>
      <c r="ACK29" s="7"/>
      <c r="ACL29" s="7"/>
      <c r="ACM29" s="7"/>
      <c r="ACN29" s="7"/>
      <c r="ACO29" s="7"/>
      <c r="ACP29" s="7"/>
      <c r="ACQ29" s="7"/>
      <c r="ACR29" s="7"/>
      <c r="ACS29" s="7"/>
      <c r="ACT29" s="7"/>
      <c r="ACU29" s="7"/>
      <c r="ACV29" s="7"/>
      <c r="ACW29" s="7"/>
      <c r="ACX29" s="7"/>
      <c r="ACY29" s="7"/>
      <c r="ACZ29" s="7"/>
      <c r="ADA29" s="7"/>
      <c r="ADB29" s="7"/>
      <c r="ADC29" s="7"/>
      <c r="ADD29" s="7"/>
      <c r="ADE29" s="7"/>
      <c r="ADF29" s="7"/>
      <c r="ADG29" s="7"/>
      <c r="ADH29" s="7"/>
      <c r="ADI29" s="7"/>
      <c r="ADJ29" s="7"/>
      <c r="ADK29" s="7"/>
      <c r="ADL29" s="7"/>
      <c r="ADM29" s="7"/>
      <c r="ADN29" s="7"/>
      <c r="ADO29" s="7"/>
      <c r="ADP29" s="7"/>
      <c r="ADQ29" s="7"/>
      <c r="ADR29" s="7"/>
      <c r="ADS29" s="7"/>
      <c r="ADT29" s="7"/>
      <c r="ADU29" s="7"/>
      <c r="ADV29" s="7"/>
      <c r="ADW29" s="7"/>
      <c r="ADX29" s="7"/>
      <c r="ADY29" s="7"/>
      <c r="ADZ29" s="7"/>
      <c r="AEA29" s="7"/>
      <c r="AEB29" s="7"/>
      <c r="AEC29" s="7"/>
      <c r="AED29" s="7"/>
      <c r="AEE29" s="7"/>
      <c r="AEF29" s="7"/>
      <c r="AEG29" s="7"/>
      <c r="AEH29" s="7"/>
      <c r="AEI29" s="7"/>
      <c r="AEJ29" s="7"/>
      <c r="AEK29" s="7"/>
      <c r="AEL29" s="7"/>
      <c r="AEM29" s="7"/>
      <c r="AEN29" s="7"/>
      <c r="AEO29" s="7"/>
      <c r="AEP29" s="7"/>
      <c r="AEQ29" s="7"/>
      <c r="AER29" s="7"/>
      <c r="AES29" s="7"/>
      <c r="AET29" s="7"/>
      <c r="AEU29" s="7"/>
      <c r="AEV29" s="7"/>
      <c r="AEW29" s="7"/>
      <c r="AEX29" s="7"/>
      <c r="AEY29" s="7"/>
      <c r="AEZ29" s="7"/>
      <c r="AFA29" s="7"/>
      <c r="AFB29" s="7"/>
      <c r="AFC29" s="7"/>
      <c r="AFD29" s="7"/>
      <c r="AFE29" s="7"/>
      <c r="AFF29" s="7"/>
      <c r="AFG29" s="7"/>
      <c r="AFH29" s="7"/>
      <c r="AFI29" s="7"/>
      <c r="AFJ29" s="7"/>
      <c r="AFK29" s="7"/>
      <c r="AFL29" s="7"/>
      <c r="AFM29" s="7"/>
      <c r="AFN29" s="7"/>
      <c r="AFO29" s="7"/>
      <c r="AFP29" s="7"/>
      <c r="AFQ29" s="7"/>
      <c r="AFR29" s="7"/>
      <c r="AFS29" s="7"/>
      <c r="AFT29" s="7"/>
      <c r="AFU29" s="7"/>
      <c r="AFV29" s="7"/>
      <c r="AFW29" s="7"/>
      <c r="AFX29" s="7"/>
      <c r="AFY29" s="7"/>
      <c r="AFZ29" s="7"/>
      <c r="AGA29" s="7"/>
      <c r="AGB29" s="7"/>
      <c r="AGC29" s="7"/>
      <c r="AGD29" s="7"/>
      <c r="AGE29" s="7"/>
      <c r="AGF29" s="7"/>
      <c r="AGG29" s="7"/>
      <c r="AGH29" s="7"/>
      <c r="AGI29" s="7"/>
      <c r="AGJ29" s="7"/>
      <c r="AGK29" s="7"/>
      <c r="AGL29" s="7"/>
      <c r="AGM29" s="7"/>
      <c r="AGN29" s="7"/>
      <c r="AGO29" s="7"/>
      <c r="AGP29" s="7"/>
      <c r="AGQ29" s="7"/>
      <c r="AGR29" s="7"/>
      <c r="AGS29" s="7"/>
      <c r="AGT29" s="7"/>
      <c r="AGU29" s="7"/>
      <c r="AGV29" s="7"/>
      <c r="AGW29" s="7"/>
      <c r="AGX29" s="7"/>
      <c r="AGY29" s="7"/>
      <c r="AGZ29" s="7"/>
      <c r="AHA29" s="7"/>
      <c r="AHB29" s="7"/>
      <c r="AHC29" s="7"/>
      <c r="AHD29" s="7"/>
      <c r="AHE29" s="7"/>
      <c r="AHF29" s="7"/>
      <c r="AHG29" s="7"/>
      <c r="AHH29" s="7"/>
      <c r="AHI29" s="7"/>
      <c r="AHJ29" s="7"/>
      <c r="AHK29" s="7"/>
      <c r="AHL29" s="7"/>
      <c r="AHM29" s="7"/>
      <c r="AHN29" s="7"/>
      <c r="AHO29" s="7"/>
      <c r="AHP29" s="7"/>
      <c r="AHQ29" s="7"/>
      <c r="AHR29" s="7"/>
      <c r="AHS29" s="7"/>
      <c r="AHT29" s="7"/>
      <c r="AHU29" s="7"/>
      <c r="AHV29" s="7"/>
      <c r="AHW29" s="7"/>
      <c r="AHX29" s="7"/>
      <c r="AHY29" s="7"/>
      <c r="AHZ29" s="7"/>
      <c r="AIA29" s="7"/>
      <c r="AIB29" s="7"/>
      <c r="AIC29" s="7"/>
      <c r="AID29" s="7"/>
      <c r="AIE29" s="7"/>
      <c r="AIF29" s="7"/>
      <c r="AIG29" s="7"/>
      <c r="AIH29" s="7"/>
      <c r="AII29" s="7"/>
      <c r="AIJ29" s="7"/>
      <c r="AIK29" s="7"/>
      <c r="AIL29" s="7"/>
      <c r="AIM29" s="7"/>
      <c r="AIN29" s="7"/>
      <c r="AIO29" s="7"/>
      <c r="AIP29" s="7"/>
      <c r="AIQ29" s="7"/>
      <c r="AIR29" s="7"/>
      <c r="AIS29" s="7"/>
      <c r="AIT29" s="7"/>
      <c r="AIU29" s="7"/>
      <c r="AIV29" s="7"/>
      <c r="AIW29" s="7"/>
      <c r="AIX29" s="7"/>
      <c r="AIY29" s="7"/>
      <c r="AIZ29" s="7"/>
      <c r="AJA29" s="7"/>
      <c r="AJB29" s="7"/>
      <c r="AJC29" s="7"/>
      <c r="AJD29" s="7"/>
      <c r="AJE29" s="7"/>
      <c r="AJF29" s="7"/>
      <c r="AJG29" s="7"/>
      <c r="AJH29" s="7"/>
      <c r="AJI29" s="7"/>
      <c r="AJJ29" s="7"/>
      <c r="AJK29" s="7"/>
      <c r="AJL29" s="7"/>
      <c r="AJM29" s="7"/>
      <c r="AJN29" s="7"/>
      <c r="AJO29" s="7"/>
      <c r="AJP29" s="7"/>
      <c r="AJQ29" s="7"/>
      <c r="AJR29" s="7"/>
      <c r="AJS29" s="7"/>
      <c r="AJT29" s="7"/>
      <c r="AJU29" s="7"/>
      <c r="AJV29" s="7"/>
      <c r="AJW29" s="7"/>
      <c r="AJX29" s="7"/>
      <c r="AJY29" s="7"/>
      <c r="AJZ29" s="7"/>
      <c r="AKA29" s="7"/>
      <c r="AKB29" s="7"/>
      <c r="AKC29" s="7"/>
      <c r="AKD29" s="7"/>
      <c r="AKE29" s="7"/>
      <c r="AKF29" s="7"/>
      <c r="AKG29" s="7"/>
      <c r="AKH29" s="7"/>
      <c r="AKI29" s="7"/>
      <c r="AKJ29" s="7"/>
      <c r="AKK29" s="7"/>
      <c r="AKL29" s="7"/>
      <c r="AKM29" s="7"/>
      <c r="AKN29" s="7"/>
      <c r="AKO29" s="7"/>
      <c r="AKP29" s="7"/>
      <c r="AKQ29" s="7"/>
      <c r="AKR29" s="7"/>
      <c r="AKS29" s="7"/>
      <c r="AKT29" s="7"/>
      <c r="AKU29" s="7"/>
      <c r="AKV29" s="7"/>
      <c r="AKW29" s="7"/>
      <c r="AKX29" s="7"/>
      <c r="AKY29" s="7"/>
      <c r="AKZ29" s="7"/>
      <c r="ALA29" s="7"/>
      <c r="ALB29" s="7"/>
      <c r="ALC29" s="7"/>
      <c r="ALD29" s="7"/>
      <c r="ALE29" s="7"/>
      <c r="ALF29" s="7"/>
      <c r="ALG29" s="7"/>
      <c r="ALH29" s="7"/>
      <c r="ALI29" s="7"/>
      <c r="ALJ29" s="7"/>
      <c r="ALK29" s="7"/>
      <c r="ALL29" s="7"/>
      <c r="ALM29" s="7"/>
      <c r="ALN29" s="7"/>
      <c r="ALO29" s="7"/>
      <c r="ALP29" s="7"/>
      <c r="ALQ29" s="7"/>
      <c r="ALR29" s="7"/>
      <c r="ALS29" s="7"/>
      <c r="ALT29" s="7"/>
      <c r="ALU29" s="7"/>
      <c r="ALV29" s="7"/>
      <c r="ALW29" s="7"/>
      <c r="ALX29" s="7"/>
      <c r="ALY29" s="7"/>
      <c r="ALZ29" s="7"/>
      <c r="AMA29" s="7"/>
      <c r="AMB29" s="7"/>
      <c r="AMC29" s="7"/>
      <c r="AMD29" s="7"/>
      <c r="AME29" s="7"/>
    </row>
    <row r="30" spans="1:1020" s="8" customFormat="1" ht="15">
      <c r="A30" s="92" t="s">
        <v>71</v>
      </c>
      <c r="B30" s="82">
        <f>B1*B2</f>
        <v>1</v>
      </c>
      <c r="C30" s="82">
        <f t="shared" ref="C30:Q30" si="27">C1*C2</f>
        <v>4</v>
      </c>
      <c r="D30" s="82">
        <f t="shared" si="27"/>
        <v>16</v>
      </c>
      <c r="E30" s="83">
        <f t="shared" si="27"/>
        <v>64</v>
      </c>
      <c r="F30" s="82">
        <f t="shared" si="27"/>
        <v>4</v>
      </c>
      <c r="G30" s="82">
        <f t="shared" si="27"/>
        <v>16</v>
      </c>
      <c r="H30" s="82">
        <f t="shared" si="27"/>
        <v>64</v>
      </c>
      <c r="I30" s="90">
        <f t="shared" si="27"/>
        <v>256</v>
      </c>
      <c r="J30" s="82">
        <f t="shared" si="27"/>
        <v>16</v>
      </c>
      <c r="K30" s="82">
        <f t="shared" si="27"/>
        <v>64</v>
      </c>
      <c r="L30" s="91">
        <f t="shared" si="27"/>
        <v>256</v>
      </c>
      <c r="M30" s="90">
        <f t="shared" si="27"/>
        <v>1024</v>
      </c>
      <c r="N30" s="82">
        <f t="shared" si="27"/>
        <v>64</v>
      </c>
      <c r="O30" s="91">
        <f t="shared" si="27"/>
        <v>256</v>
      </c>
      <c r="P30" s="91">
        <f t="shared" si="27"/>
        <v>1024</v>
      </c>
      <c r="Q30" s="90">
        <f t="shared" si="27"/>
        <v>4096</v>
      </c>
      <c r="R30" s="89"/>
      <c r="S30" s="89"/>
      <c r="T30" s="89"/>
      <c r="U30" s="89"/>
      <c r="V30" s="89"/>
      <c r="W30" s="89"/>
      <c r="X30" s="89"/>
      <c r="Y30" s="89"/>
      <c r="Z30" s="89" t="s">
        <v>44</v>
      </c>
      <c r="AA30" s="99">
        <f>MAX(AB4:AB20)</f>
        <v>6.9259999999999993</v>
      </c>
      <c r="AB30" s="89"/>
      <c r="AC30" s="89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  <c r="IS30" s="7"/>
      <c r="IT30" s="7"/>
      <c r="IU30" s="7"/>
      <c r="IV30" s="7"/>
      <c r="IW30" s="7"/>
      <c r="IX30" s="7"/>
      <c r="IY30" s="7"/>
      <c r="IZ30" s="7"/>
      <c r="JA30" s="7"/>
      <c r="JB30" s="7"/>
      <c r="JC30" s="7"/>
      <c r="JD30" s="7"/>
      <c r="JE30" s="7"/>
      <c r="JF30" s="7"/>
      <c r="JG30" s="7"/>
      <c r="JH30" s="7"/>
      <c r="JI30" s="7"/>
      <c r="JJ30" s="7"/>
      <c r="JK30" s="7"/>
      <c r="JL30" s="7"/>
      <c r="JM30" s="7"/>
      <c r="JN30" s="7"/>
      <c r="JO30" s="7"/>
      <c r="JP30" s="7"/>
      <c r="JQ30" s="7"/>
      <c r="JR30" s="7"/>
      <c r="JS30" s="7"/>
      <c r="JT30" s="7"/>
      <c r="JU30" s="7"/>
      <c r="JV30" s="7"/>
      <c r="JW30" s="7"/>
      <c r="JX30" s="7"/>
      <c r="JY30" s="7"/>
      <c r="JZ30" s="7"/>
      <c r="KA30" s="7"/>
      <c r="KB30" s="7"/>
      <c r="KC30" s="7"/>
      <c r="KD30" s="7"/>
      <c r="KE30" s="7"/>
      <c r="KF30" s="7"/>
      <c r="KG30" s="7"/>
      <c r="KH30" s="7"/>
      <c r="KI30" s="7"/>
      <c r="KJ30" s="7"/>
      <c r="KK30" s="7"/>
      <c r="KL30" s="7"/>
      <c r="KM30" s="7"/>
      <c r="KN30" s="7"/>
      <c r="KO30" s="7"/>
      <c r="KP30" s="7"/>
      <c r="KQ30" s="7"/>
      <c r="KR30" s="7"/>
      <c r="KS30" s="7"/>
      <c r="KT30" s="7"/>
      <c r="KU30" s="7"/>
      <c r="KV30" s="7"/>
      <c r="KW30" s="7"/>
      <c r="KX30" s="7"/>
      <c r="KY30" s="7"/>
      <c r="KZ30" s="7"/>
      <c r="LA30" s="7"/>
      <c r="LB30" s="7"/>
      <c r="LC30" s="7"/>
      <c r="LD30" s="7"/>
      <c r="LE30" s="7"/>
      <c r="LF30" s="7"/>
      <c r="LG30" s="7"/>
      <c r="LH30" s="7"/>
      <c r="LI30" s="7"/>
      <c r="LJ30" s="7"/>
      <c r="LK30" s="7"/>
      <c r="LL30" s="7"/>
      <c r="LM30" s="7"/>
      <c r="LN30" s="7"/>
      <c r="LO30" s="7"/>
      <c r="LP30" s="7"/>
      <c r="LQ30" s="7"/>
      <c r="LR30" s="7"/>
      <c r="LS30" s="7"/>
      <c r="LT30" s="7"/>
      <c r="LU30" s="7"/>
      <c r="LV30" s="7"/>
      <c r="LW30" s="7"/>
      <c r="LX30" s="7"/>
      <c r="LY30" s="7"/>
      <c r="LZ30" s="7"/>
      <c r="MA30" s="7"/>
      <c r="MB30" s="7"/>
      <c r="MC30" s="7"/>
      <c r="MD30" s="7"/>
      <c r="ME30" s="7"/>
      <c r="MF30" s="7"/>
      <c r="MG30" s="7"/>
      <c r="MH30" s="7"/>
      <c r="MI30" s="7"/>
      <c r="MJ30" s="7"/>
      <c r="MK30" s="7"/>
      <c r="ML30" s="7"/>
      <c r="MM30" s="7"/>
      <c r="MN30" s="7"/>
      <c r="MO30" s="7"/>
      <c r="MP30" s="7"/>
      <c r="MQ30" s="7"/>
      <c r="MR30" s="7"/>
      <c r="MS30" s="7"/>
      <c r="MT30" s="7"/>
      <c r="MU30" s="7"/>
      <c r="MV30" s="7"/>
      <c r="MW30" s="7"/>
      <c r="MX30" s="7"/>
      <c r="MY30" s="7"/>
      <c r="MZ30" s="7"/>
      <c r="NA30" s="7"/>
      <c r="NB30" s="7"/>
      <c r="NC30" s="7"/>
      <c r="ND30" s="7"/>
      <c r="NE30" s="7"/>
      <c r="NF30" s="7"/>
      <c r="NG30" s="7"/>
      <c r="NH30" s="7"/>
      <c r="NI30" s="7"/>
      <c r="NJ30" s="7"/>
      <c r="NK30" s="7"/>
      <c r="NL30" s="7"/>
      <c r="NM30" s="7"/>
      <c r="NN30" s="7"/>
      <c r="NO30" s="7"/>
      <c r="NP30" s="7"/>
      <c r="NQ30" s="7"/>
      <c r="NR30" s="7"/>
      <c r="NS30" s="7"/>
      <c r="NT30" s="7"/>
      <c r="NU30" s="7"/>
      <c r="NV30" s="7"/>
      <c r="NW30" s="7"/>
      <c r="NX30" s="7"/>
      <c r="NY30" s="7"/>
      <c r="NZ30" s="7"/>
      <c r="OA30" s="7"/>
      <c r="OB30" s="7"/>
      <c r="OC30" s="7"/>
      <c r="OD30" s="7"/>
      <c r="OE30" s="7"/>
      <c r="OF30" s="7"/>
      <c r="OG30" s="7"/>
      <c r="OH30" s="7"/>
      <c r="OI30" s="7"/>
      <c r="OJ30" s="7"/>
      <c r="OK30" s="7"/>
      <c r="OL30" s="7"/>
      <c r="OM30" s="7"/>
      <c r="ON30" s="7"/>
      <c r="OO30" s="7"/>
      <c r="OP30" s="7"/>
      <c r="OQ30" s="7"/>
      <c r="OR30" s="7"/>
      <c r="OS30" s="7"/>
      <c r="OT30" s="7"/>
      <c r="OU30" s="7"/>
      <c r="OV30" s="7"/>
      <c r="OW30" s="7"/>
      <c r="OX30" s="7"/>
      <c r="OY30" s="7"/>
      <c r="OZ30" s="7"/>
      <c r="PA30" s="7"/>
      <c r="PB30" s="7"/>
      <c r="PC30" s="7"/>
      <c r="PD30" s="7"/>
      <c r="PE30" s="7"/>
      <c r="PF30" s="7"/>
      <c r="PG30" s="7"/>
      <c r="PH30" s="7"/>
      <c r="PI30" s="7"/>
      <c r="PJ30" s="7"/>
      <c r="PK30" s="7"/>
      <c r="PL30" s="7"/>
      <c r="PM30" s="7"/>
      <c r="PN30" s="7"/>
      <c r="PO30" s="7"/>
      <c r="PP30" s="7"/>
      <c r="PQ30" s="7"/>
      <c r="PR30" s="7"/>
      <c r="PS30" s="7"/>
      <c r="PT30" s="7"/>
      <c r="PU30" s="7"/>
      <c r="PV30" s="7"/>
      <c r="PW30" s="7"/>
      <c r="PX30" s="7"/>
      <c r="PY30" s="7"/>
      <c r="PZ30" s="7"/>
      <c r="QA30" s="7"/>
      <c r="QB30" s="7"/>
      <c r="QC30" s="7"/>
      <c r="QD30" s="7"/>
      <c r="QE30" s="7"/>
      <c r="QF30" s="7"/>
      <c r="QG30" s="7"/>
      <c r="QH30" s="7"/>
      <c r="QI30" s="7"/>
      <c r="QJ30" s="7"/>
      <c r="QK30" s="7"/>
      <c r="QL30" s="7"/>
      <c r="QM30" s="7"/>
      <c r="QN30" s="7"/>
      <c r="QO30" s="7"/>
      <c r="QP30" s="7"/>
      <c r="QQ30" s="7"/>
      <c r="QR30" s="7"/>
      <c r="QS30" s="7"/>
      <c r="QT30" s="7"/>
      <c r="QU30" s="7"/>
      <c r="QV30" s="7"/>
      <c r="QW30" s="7"/>
      <c r="QX30" s="7"/>
      <c r="QY30" s="7"/>
      <c r="QZ30" s="7"/>
      <c r="RA30" s="7"/>
      <c r="RB30" s="7"/>
      <c r="RC30" s="7"/>
      <c r="RD30" s="7"/>
      <c r="RE30" s="7"/>
      <c r="RF30" s="7"/>
      <c r="RG30" s="7"/>
      <c r="RH30" s="7"/>
      <c r="RI30" s="7"/>
      <c r="RJ30" s="7"/>
      <c r="RK30" s="7"/>
      <c r="RL30" s="7"/>
      <c r="RM30" s="7"/>
      <c r="RN30" s="7"/>
      <c r="RO30" s="7"/>
      <c r="RP30" s="7"/>
      <c r="RQ30" s="7"/>
      <c r="RR30" s="7"/>
      <c r="RS30" s="7"/>
      <c r="RT30" s="7"/>
      <c r="RU30" s="7"/>
      <c r="RV30" s="7"/>
      <c r="RW30" s="7"/>
      <c r="RX30" s="7"/>
      <c r="RY30" s="7"/>
      <c r="RZ30" s="7"/>
      <c r="SA30" s="7"/>
      <c r="SB30" s="7"/>
      <c r="SC30" s="7"/>
      <c r="SD30" s="7"/>
      <c r="SE30" s="7"/>
      <c r="SF30" s="7"/>
      <c r="SG30" s="7"/>
      <c r="SH30" s="7"/>
      <c r="SI30" s="7"/>
      <c r="SJ30" s="7"/>
      <c r="SK30" s="7"/>
      <c r="SL30" s="7"/>
      <c r="SM30" s="7"/>
      <c r="SN30" s="7"/>
      <c r="SO30" s="7"/>
      <c r="SP30" s="7"/>
      <c r="SQ30" s="7"/>
      <c r="SR30" s="7"/>
      <c r="SS30" s="7"/>
      <c r="ST30" s="7"/>
      <c r="SU30" s="7"/>
      <c r="SV30" s="7"/>
      <c r="SW30" s="7"/>
      <c r="SX30" s="7"/>
      <c r="SY30" s="7"/>
      <c r="SZ30" s="7"/>
      <c r="TA30" s="7"/>
      <c r="TB30" s="7"/>
      <c r="TC30" s="7"/>
      <c r="TD30" s="7"/>
      <c r="TE30" s="7"/>
      <c r="TF30" s="7"/>
      <c r="TG30" s="7"/>
      <c r="TH30" s="7"/>
      <c r="TI30" s="7"/>
      <c r="TJ30" s="7"/>
      <c r="TK30" s="7"/>
      <c r="TL30" s="7"/>
      <c r="TM30" s="7"/>
      <c r="TN30" s="7"/>
      <c r="TO30" s="7"/>
      <c r="TP30" s="7"/>
      <c r="TQ30" s="7"/>
      <c r="TR30" s="7"/>
      <c r="TS30" s="7"/>
      <c r="TT30" s="7"/>
      <c r="TU30" s="7"/>
      <c r="TV30" s="7"/>
      <c r="TW30" s="7"/>
      <c r="TX30" s="7"/>
      <c r="TY30" s="7"/>
      <c r="TZ30" s="7"/>
      <c r="UA30" s="7"/>
      <c r="UB30" s="7"/>
      <c r="UC30" s="7"/>
      <c r="UD30" s="7"/>
      <c r="UE30" s="7"/>
      <c r="UF30" s="7"/>
      <c r="UG30" s="7"/>
      <c r="UH30" s="7"/>
      <c r="UI30" s="7"/>
      <c r="UJ30" s="7"/>
      <c r="UK30" s="7"/>
      <c r="UL30" s="7"/>
      <c r="UM30" s="7"/>
      <c r="UN30" s="7"/>
      <c r="UO30" s="7"/>
      <c r="UP30" s="7"/>
      <c r="UQ30" s="7"/>
      <c r="UR30" s="7"/>
      <c r="US30" s="7"/>
      <c r="UT30" s="7"/>
      <c r="UU30" s="7"/>
      <c r="UV30" s="7"/>
      <c r="UW30" s="7"/>
      <c r="UX30" s="7"/>
      <c r="UY30" s="7"/>
      <c r="UZ30" s="7"/>
      <c r="VA30" s="7"/>
      <c r="VB30" s="7"/>
      <c r="VC30" s="7"/>
      <c r="VD30" s="7"/>
      <c r="VE30" s="7"/>
      <c r="VF30" s="7"/>
      <c r="VG30" s="7"/>
      <c r="VH30" s="7"/>
      <c r="VI30" s="7"/>
      <c r="VJ30" s="7"/>
      <c r="VK30" s="7"/>
      <c r="VL30" s="7"/>
      <c r="VM30" s="7"/>
      <c r="VN30" s="7"/>
      <c r="VO30" s="7"/>
      <c r="VP30" s="7"/>
      <c r="VQ30" s="7"/>
      <c r="VR30" s="7"/>
      <c r="VS30" s="7"/>
      <c r="VT30" s="7"/>
      <c r="VU30" s="7"/>
      <c r="VV30" s="7"/>
      <c r="VW30" s="7"/>
      <c r="VX30" s="7"/>
      <c r="VY30" s="7"/>
      <c r="VZ30" s="7"/>
      <c r="WA30" s="7"/>
      <c r="WB30" s="7"/>
      <c r="WC30" s="7"/>
      <c r="WD30" s="7"/>
      <c r="WE30" s="7"/>
      <c r="WF30" s="7"/>
      <c r="WG30" s="7"/>
      <c r="WH30" s="7"/>
      <c r="WI30" s="7"/>
      <c r="WJ30" s="7"/>
      <c r="WK30" s="7"/>
      <c r="WL30" s="7"/>
      <c r="WM30" s="7"/>
      <c r="WN30" s="7"/>
      <c r="WO30" s="7"/>
      <c r="WP30" s="7"/>
      <c r="WQ30" s="7"/>
      <c r="WR30" s="7"/>
      <c r="WS30" s="7"/>
      <c r="WT30" s="7"/>
      <c r="WU30" s="7"/>
      <c r="WV30" s="7"/>
      <c r="WW30" s="7"/>
      <c r="WX30" s="7"/>
      <c r="WY30" s="7"/>
      <c r="WZ30" s="7"/>
      <c r="XA30" s="7"/>
      <c r="XB30" s="7"/>
      <c r="XC30" s="7"/>
      <c r="XD30" s="7"/>
      <c r="XE30" s="7"/>
      <c r="XF30" s="7"/>
      <c r="XG30" s="7"/>
      <c r="XH30" s="7"/>
      <c r="XI30" s="7"/>
      <c r="XJ30" s="7"/>
      <c r="XK30" s="7"/>
      <c r="XL30" s="7"/>
      <c r="XM30" s="7"/>
      <c r="XN30" s="7"/>
      <c r="XO30" s="7"/>
      <c r="XP30" s="7"/>
      <c r="XQ30" s="7"/>
      <c r="XR30" s="7"/>
      <c r="XS30" s="7"/>
      <c r="XT30" s="7"/>
      <c r="XU30" s="7"/>
      <c r="XV30" s="7"/>
      <c r="XW30" s="7"/>
      <c r="XX30" s="7"/>
      <c r="XY30" s="7"/>
      <c r="XZ30" s="7"/>
      <c r="YA30" s="7"/>
      <c r="YB30" s="7"/>
      <c r="YC30" s="7"/>
      <c r="YD30" s="7"/>
      <c r="YE30" s="7"/>
      <c r="YF30" s="7"/>
      <c r="YG30" s="7"/>
      <c r="YH30" s="7"/>
      <c r="YI30" s="7"/>
      <c r="YJ30" s="7"/>
      <c r="YK30" s="7"/>
      <c r="YL30" s="7"/>
      <c r="YM30" s="7"/>
      <c r="YN30" s="7"/>
      <c r="YO30" s="7"/>
      <c r="YP30" s="7"/>
      <c r="YQ30" s="7"/>
      <c r="YR30" s="7"/>
      <c r="YS30" s="7"/>
      <c r="YT30" s="7"/>
      <c r="YU30" s="7"/>
      <c r="YV30" s="7"/>
      <c r="YW30" s="7"/>
      <c r="YX30" s="7"/>
      <c r="YY30" s="7"/>
      <c r="YZ30" s="7"/>
      <c r="ZA30" s="7"/>
      <c r="ZB30" s="7"/>
      <c r="ZC30" s="7"/>
      <c r="ZD30" s="7"/>
      <c r="ZE30" s="7"/>
      <c r="ZF30" s="7"/>
      <c r="ZG30" s="7"/>
      <c r="ZH30" s="7"/>
      <c r="ZI30" s="7"/>
      <c r="ZJ30" s="7"/>
      <c r="ZK30" s="7"/>
      <c r="ZL30" s="7"/>
      <c r="ZM30" s="7"/>
      <c r="ZN30" s="7"/>
      <c r="ZO30" s="7"/>
      <c r="ZP30" s="7"/>
      <c r="ZQ30" s="7"/>
      <c r="ZR30" s="7"/>
      <c r="ZS30" s="7"/>
      <c r="ZT30" s="7"/>
      <c r="ZU30" s="7"/>
      <c r="ZV30" s="7"/>
      <c r="ZW30" s="7"/>
      <c r="ZX30" s="7"/>
      <c r="ZY30" s="7"/>
      <c r="ZZ30" s="7"/>
      <c r="AAA30" s="7"/>
      <c r="AAB30" s="7"/>
      <c r="AAC30" s="7"/>
      <c r="AAD30" s="7"/>
      <c r="AAE30" s="7"/>
      <c r="AAF30" s="7"/>
      <c r="AAG30" s="7"/>
      <c r="AAH30" s="7"/>
      <c r="AAI30" s="7"/>
      <c r="AAJ30" s="7"/>
      <c r="AAK30" s="7"/>
      <c r="AAL30" s="7"/>
      <c r="AAM30" s="7"/>
      <c r="AAN30" s="7"/>
      <c r="AAO30" s="7"/>
      <c r="AAP30" s="7"/>
      <c r="AAQ30" s="7"/>
      <c r="AAR30" s="7"/>
      <c r="AAS30" s="7"/>
      <c r="AAT30" s="7"/>
      <c r="AAU30" s="7"/>
      <c r="AAV30" s="7"/>
      <c r="AAW30" s="7"/>
      <c r="AAX30" s="7"/>
      <c r="AAY30" s="7"/>
      <c r="AAZ30" s="7"/>
      <c r="ABA30" s="7"/>
      <c r="ABB30" s="7"/>
      <c r="ABC30" s="7"/>
      <c r="ABD30" s="7"/>
      <c r="ABE30" s="7"/>
      <c r="ABF30" s="7"/>
      <c r="ABG30" s="7"/>
      <c r="ABH30" s="7"/>
      <c r="ABI30" s="7"/>
      <c r="ABJ30" s="7"/>
      <c r="ABK30" s="7"/>
      <c r="ABL30" s="7"/>
      <c r="ABM30" s="7"/>
      <c r="ABN30" s="7"/>
      <c r="ABO30" s="7"/>
      <c r="ABP30" s="7"/>
      <c r="ABQ30" s="7"/>
      <c r="ABR30" s="7"/>
      <c r="ABS30" s="7"/>
      <c r="ABT30" s="7"/>
      <c r="ABU30" s="7"/>
      <c r="ABV30" s="7"/>
      <c r="ABW30" s="7"/>
      <c r="ABX30" s="7"/>
      <c r="ABY30" s="7"/>
      <c r="ABZ30" s="7"/>
      <c r="ACA30" s="7"/>
      <c r="ACB30" s="7"/>
      <c r="ACC30" s="7"/>
      <c r="ACD30" s="7"/>
      <c r="ACE30" s="7"/>
      <c r="ACF30" s="7"/>
      <c r="ACG30" s="7"/>
      <c r="ACH30" s="7"/>
      <c r="ACI30" s="7"/>
      <c r="ACJ30" s="7"/>
      <c r="ACK30" s="7"/>
      <c r="ACL30" s="7"/>
      <c r="ACM30" s="7"/>
      <c r="ACN30" s="7"/>
      <c r="ACO30" s="7"/>
      <c r="ACP30" s="7"/>
      <c r="ACQ30" s="7"/>
      <c r="ACR30" s="7"/>
      <c r="ACS30" s="7"/>
      <c r="ACT30" s="7"/>
      <c r="ACU30" s="7"/>
      <c r="ACV30" s="7"/>
      <c r="ACW30" s="7"/>
      <c r="ACX30" s="7"/>
      <c r="ACY30" s="7"/>
      <c r="ACZ30" s="7"/>
      <c r="ADA30" s="7"/>
      <c r="ADB30" s="7"/>
      <c r="ADC30" s="7"/>
      <c r="ADD30" s="7"/>
      <c r="ADE30" s="7"/>
      <c r="ADF30" s="7"/>
      <c r="ADG30" s="7"/>
      <c r="ADH30" s="7"/>
      <c r="ADI30" s="7"/>
      <c r="ADJ30" s="7"/>
      <c r="ADK30" s="7"/>
      <c r="ADL30" s="7"/>
      <c r="ADM30" s="7"/>
      <c r="ADN30" s="7"/>
      <c r="ADO30" s="7"/>
      <c r="ADP30" s="7"/>
      <c r="ADQ30" s="7"/>
      <c r="ADR30" s="7"/>
      <c r="ADS30" s="7"/>
      <c r="ADT30" s="7"/>
      <c r="ADU30" s="7"/>
      <c r="ADV30" s="7"/>
      <c r="ADW30" s="7"/>
      <c r="ADX30" s="7"/>
      <c r="ADY30" s="7"/>
      <c r="ADZ30" s="7"/>
      <c r="AEA30" s="7"/>
      <c r="AEB30" s="7"/>
      <c r="AEC30" s="7"/>
      <c r="AED30" s="7"/>
      <c r="AEE30" s="7"/>
      <c r="AEF30" s="7"/>
      <c r="AEG30" s="7"/>
      <c r="AEH30" s="7"/>
      <c r="AEI30" s="7"/>
      <c r="AEJ30" s="7"/>
      <c r="AEK30" s="7"/>
      <c r="AEL30" s="7"/>
      <c r="AEM30" s="7"/>
      <c r="AEN30" s="7"/>
      <c r="AEO30" s="7"/>
      <c r="AEP30" s="7"/>
      <c r="AEQ30" s="7"/>
      <c r="AER30" s="7"/>
      <c r="AES30" s="7"/>
      <c r="AET30" s="7"/>
      <c r="AEU30" s="7"/>
      <c r="AEV30" s="7"/>
      <c r="AEW30" s="7"/>
      <c r="AEX30" s="7"/>
      <c r="AEY30" s="7"/>
      <c r="AEZ30" s="7"/>
      <c r="AFA30" s="7"/>
      <c r="AFB30" s="7"/>
      <c r="AFC30" s="7"/>
      <c r="AFD30" s="7"/>
      <c r="AFE30" s="7"/>
      <c r="AFF30" s="7"/>
      <c r="AFG30" s="7"/>
      <c r="AFH30" s="7"/>
      <c r="AFI30" s="7"/>
      <c r="AFJ30" s="7"/>
      <c r="AFK30" s="7"/>
      <c r="AFL30" s="7"/>
      <c r="AFM30" s="7"/>
      <c r="AFN30" s="7"/>
      <c r="AFO30" s="7"/>
      <c r="AFP30" s="7"/>
      <c r="AFQ30" s="7"/>
      <c r="AFR30" s="7"/>
      <c r="AFS30" s="7"/>
      <c r="AFT30" s="7"/>
      <c r="AFU30" s="7"/>
      <c r="AFV30" s="7"/>
      <c r="AFW30" s="7"/>
      <c r="AFX30" s="7"/>
      <c r="AFY30" s="7"/>
      <c r="AFZ30" s="7"/>
      <c r="AGA30" s="7"/>
      <c r="AGB30" s="7"/>
      <c r="AGC30" s="7"/>
      <c r="AGD30" s="7"/>
      <c r="AGE30" s="7"/>
      <c r="AGF30" s="7"/>
      <c r="AGG30" s="7"/>
      <c r="AGH30" s="7"/>
      <c r="AGI30" s="7"/>
      <c r="AGJ30" s="7"/>
      <c r="AGK30" s="7"/>
      <c r="AGL30" s="7"/>
      <c r="AGM30" s="7"/>
      <c r="AGN30" s="7"/>
      <c r="AGO30" s="7"/>
      <c r="AGP30" s="7"/>
      <c r="AGQ30" s="7"/>
      <c r="AGR30" s="7"/>
      <c r="AGS30" s="7"/>
      <c r="AGT30" s="7"/>
      <c r="AGU30" s="7"/>
      <c r="AGV30" s="7"/>
      <c r="AGW30" s="7"/>
      <c r="AGX30" s="7"/>
      <c r="AGY30" s="7"/>
      <c r="AGZ30" s="7"/>
      <c r="AHA30" s="7"/>
      <c r="AHB30" s="7"/>
      <c r="AHC30" s="7"/>
      <c r="AHD30" s="7"/>
      <c r="AHE30" s="7"/>
      <c r="AHF30" s="7"/>
      <c r="AHG30" s="7"/>
      <c r="AHH30" s="7"/>
      <c r="AHI30" s="7"/>
      <c r="AHJ30" s="7"/>
      <c r="AHK30" s="7"/>
      <c r="AHL30" s="7"/>
      <c r="AHM30" s="7"/>
      <c r="AHN30" s="7"/>
      <c r="AHO30" s="7"/>
      <c r="AHP30" s="7"/>
      <c r="AHQ30" s="7"/>
      <c r="AHR30" s="7"/>
      <c r="AHS30" s="7"/>
      <c r="AHT30" s="7"/>
      <c r="AHU30" s="7"/>
      <c r="AHV30" s="7"/>
      <c r="AHW30" s="7"/>
      <c r="AHX30" s="7"/>
      <c r="AHY30" s="7"/>
      <c r="AHZ30" s="7"/>
      <c r="AIA30" s="7"/>
      <c r="AIB30" s="7"/>
      <c r="AIC30" s="7"/>
      <c r="AID30" s="7"/>
      <c r="AIE30" s="7"/>
      <c r="AIF30" s="7"/>
      <c r="AIG30" s="7"/>
      <c r="AIH30" s="7"/>
      <c r="AII30" s="7"/>
      <c r="AIJ30" s="7"/>
      <c r="AIK30" s="7"/>
      <c r="AIL30" s="7"/>
      <c r="AIM30" s="7"/>
      <c r="AIN30" s="7"/>
      <c r="AIO30" s="7"/>
      <c r="AIP30" s="7"/>
      <c r="AIQ30" s="7"/>
      <c r="AIR30" s="7"/>
      <c r="AIS30" s="7"/>
      <c r="AIT30" s="7"/>
      <c r="AIU30" s="7"/>
      <c r="AIV30" s="7"/>
      <c r="AIW30" s="7"/>
      <c r="AIX30" s="7"/>
      <c r="AIY30" s="7"/>
      <c r="AIZ30" s="7"/>
      <c r="AJA30" s="7"/>
      <c r="AJB30" s="7"/>
      <c r="AJC30" s="7"/>
      <c r="AJD30" s="7"/>
      <c r="AJE30" s="7"/>
      <c r="AJF30" s="7"/>
      <c r="AJG30" s="7"/>
      <c r="AJH30" s="7"/>
      <c r="AJI30" s="7"/>
      <c r="AJJ30" s="7"/>
      <c r="AJK30" s="7"/>
      <c r="AJL30" s="7"/>
      <c r="AJM30" s="7"/>
      <c r="AJN30" s="7"/>
      <c r="AJO30" s="7"/>
      <c r="AJP30" s="7"/>
      <c r="AJQ30" s="7"/>
      <c r="AJR30" s="7"/>
      <c r="AJS30" s="7"/>
      <c r="AJT30" s="7"/>
      <c r="AJU30" s="7"/>
      <c r="AJV30" s="7"/>
      <c r="AJW30" s="7"/>
      <c r="AJX30" s="7"/>
      <c r="AJY30" s="7"/>
      <c r="AJZ30" s="7"/>
      <c r="AKA30" s="7"/>
      <c r="AKB30" s="7"/>
      <c r="AKC30" s="7"/>
      <c r="AKD30" s="7"/>
      <c r="AKE30" s="7"/>
      <c r="AKF30" s="7"/>
      <c r="AKG30" s="7"/>
      <c r="AKH30" s="7"/>
      <c r="AKI30" s="7"/>
      <c r="AKJ30" s="7"/>
      <c r="AKK30" s="7"/>
      <c r="AKL30" s="7"/>
      <c r="AKM30" s="7"/>
      <c r="AKN30" s="7"/>
      <c r="AKO30" s="7"/>
      <c r="AKP30" s="7"/>
      <c r="AKQ30" s="7"/>
      <c r="AKR30" s="7"/>
      <c r="AKS30" s="7"/>
      <c r="AKT30" s="7"/>
      <c r="AKU30" s="7"/>
      <c r="AKV30" s="7"/>
      <c r="AKW30" s="7"/>
      <c r="AKX30" s="7"/>
      <c r="AKY30" s="7"/>
      <c r="AKZ30" s="7"/>
      <c r="ALA30" s="7"/>
      <c r="ALB30" s="7"/>
      <c r="ALC30" s="7"/>
      <c r="ALD30" s="7"/>
      <c r="ALE30" s="7"/>
      <c r="ALF30" s="7"/>
      <c r="ALG30" s="7"/>
      <c r="ALH30" s="7"/>
      <c r="ALI30" s="7"/>
      <c r="ALJ30" s="7"/>
      <c r="ALK30" s="7"/>
      <c r="ALL30" s="7"/>
      <c r="ALM30" s="7"/>
      <c r="ALN30" s="7"/>
      <c r="ALO30" s="7"/>
      <c r="ALP30" s="7"/>
      <c r="ALQ30" s="7"/>
      <c r="ALR30" s="7"/>
      <c r="ALS30" s="7"/>
      <c r="ALT30" s="7"/>
      <c r="ALU30" s="7"/>
      <c r="ALV30" s="7"/>
      <c r="ALW30" s="7"/>
      <c r="ALX30" s="7"/>
      <c r="ALY30" s="7"/>
      <c r="ALZ30" s="7"/>
      <c r="AMA30" s="7"/>
      <c r="AMB30" s="7"/>
      <c r="AMC30" s="7"/>
      <c r="AMD30" s="7"/>
      <c r="AME30" s="7"/>
    </row>
    <row r="31" spans="1:1020" s="8" customFormat="1" ht="15">
      <c r="A31" s="92" t="s">
        <v>82</v>
      </c>
      <c r="B31" s="82"/>
      <c r="C31" s="82"/>
      <c r="D31" s="82"/>
      <c r="E31" s="83"/>
      <c r="F31" s="82"/>
      <c r="G31" s="82"/>
      <c r="H31" s="82"/>
      <c r="I31" s="90"/>
      <c r="J31" s="82"/>
      <c r="K31" s="82"/>
      <c r="L31" s="91"/>
      <c r="M31" s="90"/>
      <c r="N31" s="82"/>
      <c r="O31" s="91"/>
      <c r="P31" s="91"/>
      <c r="Q31" s="90"/>
      <c r="R31" s="311" t="s">
        <v>182</v>
      </c>
      <c r="S31" s="314"/>
      <c r="T31" s="317" t="s">
        <v>253</v>
      </c>
      <c r="U31" s="317"/>
      <c r="V31" s="317"/>
      <c r="W31" s="89"/>
      <c r="X31" s="89"/>
      <c r="Y31" s="89"/>
      <c r="Z31" s="89"/>
      <c r="AA31" s="99"/>
      <c r="AB31" s="89"/>
      <c r="AC31" s="89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  <c r="IT31" s="7"/>
      <c r="IU31" s="7"/>
      <c r="IV31" s="7"/>
      <c r="IW31" s="7"/>
      <c r="IX31" s="7"/>
      <c r="IY31" s="7"/>
      <c r="IZ31" s="7"/>
      <c r="JA31" s="7"/>
      <c r="JB31" s="7"/>
      <c r="JC31" s="7"/>
      <c r="JD31" s="7"/>
      <c r="JE31" s="7"/>
      <c r="JF31" s="7"/>
      <c r="JG31" s="7"/>
      <c r="JH31" s="7"/>
      <c r="JI31" s="7"/>
      <c r="JJ31" s="7"/>
      <c r="JK31" s="7"/>
      <c r="JL31" s="7"/>
      <c r="JM31" s="7"/>
      <c r="JN31" s="7"/>
      <c r="JO31" s="7"/>
      <c r="JP31" s="7"/>
      <c r="JQ31" s="7"/>
      <c r="JR31" s="7"/>
      <c r="JS31" s="7"/>
      <c r="JT31" s="7"/>
      <c r="JU31" s="7"/>
      <c r="JV31" s="7"/>
      <c r="JW31" s="7"/>
      <c r="JX31" s="7"/>
      <c r="JY31" s="7"/>
      <c r="JZ31" s="7"/>
      <c r="KA31" s="7"/>
      <c r="KB31" s="7"/>
      <c r="KC31" s="7"/>
      <c r="KD31" s="7"/>
      <c r="KE31" s="7"/>
      <c r="KF31" s="7"/>
      <c r="KG31" s="7"/>
      <c r="KH31" s="7"/>
      <c r="KI31" s="7"/>
      <c r="KJ31" s="7"/>
      <c r="KK31" s="7"/>
      <c r="KL31" s="7"/>
      <c r="KM31" s="7"/>
      <c r="KN31" s="7"/>
      <c r="KO31" s="7"/>
      <c r="KP31" s="7"/>
      <c r="KQ31" s="7"/>
      <c r="KR31" s="7"/>
      <c r="KS31" s="7"/>
      <c r="KT31" s="7"/>
      <c r="KU31" s="7"/>
      <c r="KV31" s="7"/>
      <c r="KW31" s="7"/>
      <c r="KX31" s="7"/>
      <c r="KY31" s="7"/>
      <c r="KZ31" s="7"/>
      <c r="LA31" s="7"/>
      <c r="LB31" s="7"/>
      <c r="LC31" s="7"/>
      <c r="LD31" s="7"/>
      <c r="LE31" s="7"/>
      <c r="LF31" s="7"/>
      <c r="LG31" s="7"/>
      <c r="LH31" s="7"/>
      <c r="LI31" s="7"/>
      <c r="LJ31" s="7"/>
      <c r="LK31" s="7"/>
      <c r="LL31" s="7"/>
      <c r="LM31" s="7"/>
      <c r="LN31" s="7"/>
      <c r="LO31" s="7"/>
      <c r="LP31" s="7"/>
      <c r="LQ31" s="7"/>
      <c r="LR31" s="7"/>
      <c r="LS31" s="7"/>
      <c r="LT31" s="7"/>
      <c r="LU31" s="7"/>
      <c r="LV31" s="7"/>
      <c r="LW31" s="7"/>
      <c r="LX31" s="7"/>
      <c r="LY31" s="7"/>
      <c r="LZ31" s="7"/>
      <c r="MA31" s="7"/>
      <c r="MB31" s="7"/>
      <c r="MC31" s="7"/>
      <c r="MD31" s="7"/>
      <c r="ME31" s="7"/>
      <c r="MF31" s="7"/>
      <c r="MG31" s="7"/>
      <c r="MH31" s="7"/>
      <c r="MI31" s="7"/>
      <c r="MJ31" s="7"/>
      <c r="MK31" s="7"/>
      <c r="ML31" s="7"/>
      <c r="MM31" s="7"/>
      <c r="MN31" s="7"/>
      <c r="MO31" s="7"/>
      <c r="MP31" s="7"/>
      <c r="MQ31" s="7"/>
      <c r="MR31" s="7"/>
      <c r="MS31" s="7"/>
      <c r="MT31" s="7"/>
      <c r="MU31" s="7"/>
      <c r="MV31" s="7"/>
      <c r="MW31" s="7"/>
      <c r="MX31" s="7"/>
      <c r="MY31" s="7"/>
      <c r="MZ31" s="7"/>
      <c r="NA31" s="7"/>
      <c r="NB31" s="7"/>
      <c r="NC31" s="7"/>
      <c r="ND31" s="7"/>
      <c r="NE31" s="7"/>
      <c r="NF31" s="7"/>
      <c r="NG31" s="7"/>
      <c r="NH31" s="7"/>
      <c r="NI31" s="7"/>
      <c r="NJ31" s="7"/>
      <c r="NK31" s="7"/>
      <c r="NL31" s="7"/>
      <c r="NM31" s="7"/>
      <c r="NN31" s="7"/>
      <c r="NO31" s="7"/>
      <c r="NP31" s="7"/>
      <c r="NQ31" s="7"/>
      <c r="NR31" s="7"/>
      <c r="NS31" s="7"/>
      <c r="NT31" s="7"/>
      <c r="NU31" s="7"/>
      <c r="NV31" s="7"/>
      <c r="NW31" s="7"/>
      <c r="NX31" s="7"/>
      <c r="NY31" s="7"/>
      <c r="NZ31" s="7"/>
      <c r="OA31" s="7"/>
      <c r="OB31" s="7"/>
      <c r="OC31" s="7"/>
      <c r="OD31" s="7"/>
      <c r="OE31" s="7"/>
      <c r="OF31" s="7"/>
      <c r="OG31" s="7"/>
      <c r="OH31" s="7"/>
      <c r="OI31" s="7"/>
      <c r="OJ31" s="7"/>
      <c r="OK31" s="7"/>
      <c r="OL31" s="7"/>
      <c r="OM31" s="7"/>
      <c r="ON31" s="7"/>
      <c r="OO31" s="7"/>
      <c r="OP31" s="7"/>
      <c r="OQ31" s="7"/>
      <c r="OR31" s="7"/>
      <c r="OS31" s="7"/>
      <c r="OT31" s="7"/>
      <c r="OU31" s="7"/>
      <c r="OV31" s="7"/>
      <c r="OW31" s="7"/>
      <c r="OX31" s="7"/>
      <c r="OY31" s="7"/>
      <c r="OZ31" s="7"/>
      <c r="PA31" s="7"/>
      <c r="PB31" s="7"/>
      <c r="PC31" s="7"/>
      <c r="PD31" s="7"/>
      <c r="PE31" s="7"/>
      <c r="PF31" s="7"/>
      <c r="PG31" s="7"/>
      <c r="PH31" s="7"/>
      <c r="PI31" s="7"/>
      <c r="PJ31" s="7"/>
      <c r="PK31" s="7"/>
      <c r="PL31" s="7"/>
      <c r="PM31" s="7"/>
      <c r="PN31" s="7"/>
      <c r="PO31" s="7"/>
      <c r="PP31" s="7"/>
      <c r="PQ31" s="7"/>
      <c r="PR31" s="7"/>
      <c r="PS31" s="7"/>
      <c r="PT31" s="7"/>
      <c r="PU31" s="7"/>
      <c r="PV31" s="7"/>
      <c r="PW31" s="7"/>
      <c r="PX31" s="7"/>
      <c r="PY31" s="7"/>
      <c r="PZ31" s="7"/>
      <c r="QA31" s="7"/>
      <c r="QB31" s="7"/>
      <c r="QC31" s="7"/>
      <c r="QD31" s="7"/>
      <c r="QE31" s="7"/>
      <c r="QF31" s="7"/>
      <c r="QG31" s="7"/>
      <c r="QH31" s="7"/>
      <c r="QI31" s="7"/>
      <c r="QJ31" s="7"/>
      <c r="QK31" s="7"/>
      <c r="QL31" s="7"/>
      <c r="QM31" s="7"/>
      <c r="QN31" s="7"/>
      <c r="QO31" s="7"/>
      <c r="QP31" s="7"/>
      <c r="QQ31" s="7"/>
      <c r="QR31" s="7"/>
      <c r="QS31" s="7"/>
      <c r="QT31" s="7"/>
      <c r="QU31" s="7"/>
      <c r="QV31" s="7"/>
      <c r="QW31" s="7"/>
      <c r="QX31" s="7"/>
      <c r="QY31" s="7"/>
      <c r="QZ31" s="7"/>
      <c r="RA31" s="7"/>
      <c r="RB31" s="7"/>
      <c r="RC31" s="7"/>
      <c r="RD31" s="7"/>
      <c r="RE31" s="7"/>
      <c r="RF31" s="7"/>
      <c r="RG31" s="7"/>
      <c r="RH31" s="7"/>
      <c r="RI31" s="7"/>
      <c r="RJ31" s="7"/>
      <c r="RK31" s="7"/>
      <c r="RL31" s="7"/>
      <c r="RM31" s="7"/>
      <c r="RN31" s="7"/>
      <c r="RO31" s="7"/>
      <c r="RP31" s="7"/>
      <c r="RQ31" s="7"/>
      <c r="RR31" s="7"/>
      <c r="RS31" s="7"/>
      <c r="RT31" s="7"/>
      <c r="RU31" s="7"/>
      <c r="RV31" s="7"/>
      <c r="RW31" s="7"/>
      <c r="RX31" s="7"/>
      <c r="RY31" s="7"/>
      <c r="RZ31" s="7"/>
      <c r="SA31" s="7"/>
      <c r="SB31" s="7"/>
      <c r="SC31" s="7"/>
      <c r="SD31" s="7"/>
      <c r="SE31" s="7"/>
      <c r="SF31" s="7"/>
      <c r="SG31" s="7"/>
      <c r="SH31" s="7"/>
      <c r="SI31" s="7"/>
      <c r="SJ31" s="7"/>
      <c r="SK31" s="7"/>
      <c r="SL31" s="7"/>
      <c r="SM31" s="7"/>
      <c r="SN31" s="7"/>
      <c r="SO31" s="7"/>
      <c r="SP31" s="7"/>
      <c r="SQ31" s="7"/>
      <c r="SR31" s="7"/>
      <c r="SS31" s="7"/>
      <c r="ST31" s="7"/>
      <c r="SU31" s="7"/>
      <c r="SV31" s="7"/>
      <c r="SW31" s="7"/>
      <c r="SX31" s="7"/>
      <c r="SY31" s="7"/>
      <c r="SZ31" s="7"/>
      <c r="TA31" s="7"/>
      <c r="TB31" s="7"/>
      <c r="TC31" s="7"/>
      <c r="TD31" s="7"/>
      <c r="TE31" s="7"/>
      <c r="TF31" s="7"/>
      <c r="TG31" s="7"/>
      <c r="TH31" s="7"/>
      <c r="TI31" s="7"/>
      <c r="TJ31" s="7"/>
      <c r="TK31" s="7"/>
      <c r="TL31" s="7"/>
      <c r="TM31" s="7"/>
      <c r="TN31" s="7"/>
      <c r="TO31" s="7"/>
      <c r="TP31" s="7"/>
      <c r="TQ31" s="7"/>
      <c r="TR31" s="7"/>
      <c r="TS31" s="7"/>
      <c r="TT31" s="7"/>
      <c r="TU31" s="7"/>
      <c r="TV31" s="7"/>
      <c r="TW31" s="7"/>
      <c r="TX31" s="7"/>
      <c r="TY31" s="7"/>
      <c r="TZ31" s="7"/>
      <c r="UA31" s="7"/>
      <c r="UB31" s="7"/>
      <c r="UC31" s="7"/>
      <c r="UD31" s="7"/>
      <c r="UE31" s="7"/>
      <c r="UF31" s="7"/>
      <c r="UG31" s="7"/>
      <c r="UH31" s="7"/>
      <c r="UI31" s="7"/>
      <c r="UJ31" s="7"/>
      <c r="UK31" s="7"/>
      <c r="UL31" s="7"/>
      <c r="UM31" s="7"/>
      <c r="UN31" s="7"/>
      <c r="UO31" s="7"/>
      <c r="UP31" s="7"/>
      <c r="UQ31" s="7"/>
      <c r="UR31" s="7"/>
      <c r="US31" s="7"/>
      <c r="UT31" s="7"/>
      <c r="UU31" s="7"/>
      <c r="UV31" s="7"/>
      <c r="UW31" s="7"/>
      <c r="UX31" s="7"/>
      <c r="UY31" s="7"/>
      <c r="UZ31" s="7"/>
      <c r="VA31" s="7"/>
      <c r="VB31" s="7"/>
      <c r="VC31" s="7"/>
      <c r="VD31" s="7"/>
      <c r="VE31" s="7"/>
      <c r="VF31" s="7"/>
      <c r="VG31" s="7"/>
      <c r="VH31" s="7"/>
      <c r="VI31" s="7"/>
      <c r="VJ31" s="7"/>
      <c r="VK31" s="7"/>
      <c r="VL31" s="7"/>
      <c r="VM31" s="7"/>
      <c r="VN31" s="7"/>
      <c r="VO31" s="7"/>
      <c r="VP31" s="7"/>
      <c r="VQ31" s="7"/>
      <c r="VR31" s="7"/>
      <c r="VS31" s="7"/>
      <c r="VT31" s="7"/>
      <c r="VU31" s="7"/>
      <c r="VV31" s="7"/>
      <c r="VW31" s="7"/>
      <c r="VX31" s="7"/>
      <c r="VY31" s="7"/>
      <c r="VZ31" s="7"/>
      <c r="WA31" s="7"/>
      <c r="WB31" s="7"/>
      <c r="WC31" s="7"/>
      <c r="WD31" s="7"/>
      <c r="WE31" s="7"/>
      <c r="WF31" s="7"/>
      <c r="WG31" s="7"/>
      <c r="WH31" s="7"/>
      <c r="WI31" s="7"/>
      <c r="WJ31" s="7"/>
      <c r="WK31" s="7"/>
      <c r="WL31" s="7"/>
      <c r="WM31" s="7"/>
      <c r="WN31" s="7"/>
      <c r="WO31" s="7"/>
      <c r="WP31" s="7"/>
      <c r="WQ31" s="7"/>
      <c r="WR31" s="7"/>
      <c r="WS31" s="7"/>
      <c r="WT31" s="7"/>
      <c r="WU31" s="7"/>
      <c r="WV31" s="7"/>
      <c r="WW31" s="7"/>
      <c r="WX31" s="7"/>
      <c r="WY31" s="7"/>
      <c r="WZ31" s="7"/>
      <c r="XA31" s="7"/>
      <c r="XB31" s="7"/>
      <c r="XC31" s="7"/>
      <c r="XD31" s="7"/>
      <c r="XE31" s="7"/>
      <c r="XF31" s="7"/>
      <c r="XG31" s="7"/>
      <c r="XH31" s="7"/>
      <c r="XI31" s="7"/>
      <c r="XJ31" s="7"/>
      <c r="XK31" s="7"/>
      <c r="XL31" s="7"/>
      <c r="XM31" s="7"/>
      <c r="XN31" s="7"/>
      <c r="XO31" s="7"/>
      <c r="XP31" s="7"/>
      <c r="XQ31" s="7"/>
      <c r="XR31" s="7"/>
      <c r="XS31" s="7"/>
      <c r="XT31" s="7"/>
      <c r="XU31" s="7"/>
      <c r="XV31" s="7"/>
      <c r="XW31" s="7"/>
      <c r="XX31" s="7"/>
      <c r="XY31" s="7"/>
      <c r="XZ31" s="7"/>
      <c r="YA31" s="7"/>
      <c r="YB31" s="7"/>
      <c r="YC31" s="7"/>
      <c r="YD31" s="7"/>
      <c r="YE31" s="7"/>
      <c r="YF31" s="7"/>
      <c r="YG31" s="7"/>
      <c r="YH31" s="7"/>
      <c r="YI31" s="7"/>
      <c r="YJ31" s="7"/>
      <c r="YK31" s="7"/>
      <c r="YL31" s="7"/>
      <c r="YM31" s="7"/>
      <c r="YN31" s="7"/>
      <c r="YO31" s="7"/>
      <c r="YP31" s="7"/>
      <c r="YQ31" s="7"/>
      <c r="YR31" s="7"/>
      <c r="YS31" s="7"/>
      <c r="YT31" s="7"/>
      <c r="YU31" s="7"/>
      <c r="YV31" s="7"/>
      <c r="YW31" s="7"/>
      <c r="YX31" s="7"/>
      <c r="YY31" s="7"/>
      <c r="YZ31" s="7"/>
      <c r="ZA31" s="7"/>
      <c r="ZB31" s="7"/>
      <c r="ZC31" s="7"/>
      <c r="ZD31" s="7"/>
      <c r="ZE31" s="7"/>
      <c r="ZF31" s="7"/>
      <c r="ZG31" s="7"/>
      <c r="ZH31" s="7"/>
      <c r="ZI31" s="7"/>
      <c r="ZJ31" s="7"/>
      <c r="ZK31" s="7"/>
      <c r="ZL31" s="7"/>
      <c r="ZM31" s="7"/>
      <c r="ZN31" s="7"/>
      <c r="ZO31" s="7"/>
      <c r="ZP31" s="7"/>
      <c r="ZQ31" s="7"/>
      <c r="ZR31" s="7"/>
      <c r="ZS31" s="7"/>
      <c r="ZT31" s="7"/>
      <c r="ZU31" s="7"/>
      <c r="ZV31" s="7"/>
      <c r="ZW31" s="7"/>
      <c r="ZX31" s="7"/>
      <c r="ZY31" s="7"/>
      <c r="ZZ31" s="7"/>
      <c r="AAA31" s="7"/>
      <c r="AAB31" s="7"/>
      <c r="AAC31" s="7"/>
      <c r="AAD31" s="7"/>
      <c r="AAE31" s="7"/>
      <c r="AAF31" s="7"/>
      <c r="AAG31" s="7"/>
      <c r="AAH31" s="7"/>
      <c r="AAI31" s="7"/>
      <c r="AAJ31" s="7"/>
      <c r="AAK31" s="7"/>
      <c r="AAL31" s="7"/>
      <c r="AAM31" s="7"/>
      <c r="AAN31" s="7"/>
      <c r="AAO31" s="7"/>
      <c r="AAP31" s="7"/>
      <c r="AAQ31" s="7"/>
      <c r="AAR31" s="7"/>
      <c r="AAS31" s="7"/>
      <c r="AAT31" s="7"/>
      <c r="AAU31" s="7"/>
      <c r="AAV31" s="7"/>
      <c r="AAW31" s="7"/>
      <c r="AAX31" s="7"/>
      <c r="AAY31" s="7"/>
      <c r="AAZ31" s="7"/>
      <c r="ABA31" s="7"/>
      <c r="ABB31" s="7"/>
      <c r="ABC31" s="7"/>
      <c r="ABD31" s="7"/>
      <c r="ABE31" s="7"/>
      <c r="ABF31" s="7"/>
      <c r="ABG31" s="7"/>
      <c r="ABH31" s="7"/>
      <c r="ABI31" s="7"/>
      <c r="ABJ31" s="7"/>
      <c r="ABK31" s="7"/>
      <c r="ABL31" s="7"/>
      <c r="ABM31" s="7"/>
      <c r="ABN31" s="7"/>
      <c r="ABO31" s="7"/>
      <c r="ABP31" s="7"/>
      <c r="ABQ31" s="7"/>
      <c r="ABR31" s="7"/>
      <c r="ABS31" s="7"/>
      <c r="ABT31" s="7"/>
      <c r="ABU31" s="7"/>
      <c r="ABV31" s="7"/>
      <c r="ABW31" s="7"/>
      <c r="ABX31" s="7"/>
      <c r="ABY31" s="7"/>
      <c r="ABZ31" s="7"/>
      <c r="ACA31" s="7"/>
      <c r="ACB31" s="7"/>
      <c r="ACC31" s="7"/>
      <c r="ACD31" s="7"/>
      <c r="ACE31" s="7"/>
      <c r="ACF31" s="7"/>
      <c r="ACG31" s="7"/>
      <c r="ACH31" s="7"/>
      <c r="ACI31" s="7"/>
      <c r="ACJ31" s="7"/>
      <c r="ACK31" s="7"/>
      <c r="ACL31" s="7"/>
      <c r="ACM31" s="7"/>
      <c r="ACN31" s="7"/>
      <c r="ACO31" s="7"/>
      <c r="ACP31" s="7"/>
      <c r="ACQ31" s="7"/>
      <c r="ACR31" s="7"/>
      <c r="ACS31" s="7"/>
      <c r="ACT31" s="7"/>
      <c r="ACU31" s="7"/>
      <c r="ACV31" s="7"/>
      <c r="ACW31" s="7"/>
      <c r="ACX31" s="7"/>
      <c r="ACY31" s="7"/>
      <c r="ACZ31" s="7"/>
      <c r="ADA31" s="7"/>
      <c r="ADB31" s="7"/>
      <c r="ADC31" s="7"/>
      <c r="ADD31" s="7"/>
      <c r="ADE31" s="7"/>
      <c r="ADF31" s="7"/>
      <c r="ADG31" s="7"/>
      <c r="ADH31" s="7"/>
      <c r="ADI31" s="7"/>
      <c r="ADJ31" s="7"/>
      <c r="ADK31" s="7"/>
      <c r="ADL31" s="7"/>
      <c r="ADM31" s="7"/>
      <c r="ADN31" s="7"/>
      <c r="ADO31" s="7"/>
      <c r="ADP31" s="7"/>
      <c r="ADQ31" s="7"/>
      <c r="ADR31" s="7"/>
      <c r="ADS31" s="7"/>
      <c r="ADT31" s="7"/>
      <c r="ADU31" s="7"/>
      <c r="ADV31" s="7"/>
      <c r="ADW31" s="7"/>
      <c r="ADX31" s="7"/>
      <c r="ADY31" s="7"/>
      <c r="ADZ31" s="7"/>
      <c r="AEA31" s="7"/>
      <c r="AEB31" s="7"/>
      <c r="AEC31" s="7"/>
      <c r="AED31" s="7"/>
      <c r="AEE31" s="7"/>
      <c r="AEF31" s="7"/>
      <c r="AEG31" s="7"/>
      <c r="AEH31" s="7"/>
      <c r="AEI31" s="7"/>
      <c r="AEJ31" s="7"/>
      <c r="AEK31" s="7"/>
      <c r="AEL31" s="7"/>
      <c r="AEM31" s="7"/>
      <c r="AEN31" s="7"/>
      <c r="AEO31" s="7"/>
      <c r="AEP31" s="7"/>
      <c r="AEQ31" s="7"/>
      <c r="AER31" s="7"/>
      <c r="AES31" s="7"/>
      <c r="AET31" s="7"/>
      <c r="AEU31" s="7"/>
      <c r="AEV31" s="7"/>
      <c r="AEW31" s="7"/>
      <c r="AEX31" s="7"/>
      <c r="AEY31" s="7"/>
      <c r="AEZ31" s="7"/>
      <c r="AFA31" s="7"/>
      <c r="AFB31" s="7"/>
      <c r="AFC31" s="7"/>
      <c r="AFD31" s="7"/>
      <c r="AFE31" s="7"/>
      <c r="AFF31" s="7"/>
      <c r="AFG31" s="7"/>
      <c r="AFH31" s="7"/>
      <c r="AFI31" s="7"/>
      <c r="AFJ31" s="7"/>
      <c r="AFK31" s="7"/>
      <c r="AFL31" s="7"/>
      <c r="AFM31" s="7"/>
      <c r="AFN31" s="7"/>
      <c r="AFO31" s="7"/>
      <c r="AFP31" s="7"/>
      <c r="AFQ31" s="7"/>
      <c r="AFR31" s="7"/>
      <c r="AFS31" s="7"/>
      <c r="AFT31" s="7"/>
      <c r="AFU31" s="7"/>
      <c r="AFV31" s="7"/>
      <c r="AFW31" s="7"/>
      <c r="AFX31" s="7"/>
      <c r="AFY31" s="7"/>
      <c r="AFZ31" s="7"/>
      <c r="AGA31" s="7"/>
      <c r="AGB31" s="7"/>
      <c r="AGC31" s="7"/>
      <c r="AGD31" s="7"/>
      <c r="AGE31" s="7"/>
      <c r="AGF31" s="7"/>
      <c r="AGG31" s="7"/>
      <c r="AGH31" s="7"/>
      <c r="AGI31" s="7"/>
      <c r="AGJ31" s="7"/>
      <c r="AGK31" s="7"/>
      <c r="AGL31" s="7"/>
      <c r="AGM31" s="7"/>
      <c r="AGN31" s="7"/>
      <c r="AGO31" s="7"/>
      <c r="AGP31" s="7"/>
      <c r="AGQ31" s="7"/>
      <c r="AGR31" s="7"/>
      <c r="AGS31" s="7"/>
      <c r="AGT31" s="7"/>
      <c r="AGU31" s="7"/>
      <c r="AGV31" s="7"/>
      <c r="AGW31" s="7"/>
      <c r="AGX31" s="7"/>
      <c r="AGY31" s="7"/>
      <c r="AGZ31" s="7"/>
      <c r="AHA31" s="7"/>
      <c r="AHB31" s="7"/>
      <c r="AHC31" s="7"/>
      <c r="AHD31" s="7"/>
      <c r="AHE31" s="7"/>
      <c r="AHF31" s="7"/>
      <c r="AHG31" s="7"/>
      <c r="AHH31" s="7"/>
      <c r="AHI31" s="7"/>
      <c r="AHJ31" s="7"/>
      <c r="AHK31" s="7"/>
      <c r="AHL31" s="7"/>
      <c r="AHM31" s="7"/>
      <c r="AHN31" s="7"/>
      <c r="AHO31" s="7"/>
      <c r="AHP31" s="7"/>
      <c r="AHQ31" s="7"/>
      <c r="AHR31" s="7"/>
      <c r="AHS31" s="7"/>
      <c r="AHT31" s="7"/>
      <c r="AHU31" s="7"/>
      <c r="AHV31" s="7"/>
      <c r="AHW31" s="7"/>
      <c r="AHX31" s="7"/>
      <c r="AHY31" s="7"/>
      <c r="AHZ31" s="7"/>
      <c r="AIA31" s="7"/>
      <c r="AIB31" s="7"/>
      <c r="AIC31" s="7"/>
      <c r="AID31" s="7"/>
      <c r="AIE31" s="7"/>
      <c r="AIF31" s="7"/>
      <c r="AIG31" s="7"/>
      <c r="AIH31" s="7"/>
      <c r="AII31" s="7"/>
      <c r="AIJ31" s="7"/>
      <c r="AIK31" s="7"/>
      <c r="AIL31" s="7"/>
      <c r="AIM31" s="7"/>
      <c r="AIN31" s="7"/>
      <c r="AIO31" s="7"/>
      <c r="AIP31" s="7"/>
      <c r="AIQ31" s="7"/>
      <c r="AIR31" s="7"/>
      <c r="AIS31" s="7"/>
      <c r="AIT31" s="7"/>
      <c r="AIU31" s="7"/>
      <c r="AIV31" s="7"/>
      <c r="AIW31" s="7"/>
      <c r="AIX31" s="7"/>
      <c r="AIY31" s="7"/>
      <c r="AIZ31" s="7"/>
      <c r="AJA31" s="7"/>
      <c r="AJB31" s="7"/>
      <c r="AJC31" s="7"/>
      <c r="AJD31" s="7"/>
      <c r="AJE31" s="7"/>
      <c r="AJF31" s="7"/>
      <c r="AJG31" s="7"/>
      <c r="AJH31" s="7"/>
      <c r="AJI31" s="7"/>
      <c r="AJJ31" s="7"/>
      <c r="AJK31" s="7"/>
      <c r="AJL31" s="7"/>
      <c r="AJM31" s="7"/>
      <c r="AJN31" s="7"/>
      <c r="AJO31" s="7"/>
      <c r="AJP31" s="7"/>
      <c r="AJQ31" s="7"/>
      <c r="AJR31" s="7"/>
      <c r="AJS31" s="7"/>
      <c r="AJT31" s="7"/>
      <c r="AJU31" s="7"/>
      <c r="AJV31" s="7"/>
      <c r="AJW31" s="7"/>
      <c r="AJX31" s="7"/>
      <c r="AJY31" s="7"/>
      <c r="AJZ31" s="7"/>
      <c r="AKA31" s="7"/>
      <c r="AKB31" s="7"/>
      <c r="AKC31" s="7"/>
      <c r="AKD31" s="7"/>
      <c r="AKE31" s="7"/>
      <c r="AKF31" s="7"/>
      <c r="AKG31" s="7"/>
      <c r="AKH31" s="7"/>
      <c r="AKI31" s="7"/>
      <c r="AKJ31" s="7"/>
      <c r="AKK31" s="7"/>
      <c r="AKL31" s="7"/>
      <c r="AKM31" s="7"/>
      <c r="AKN31" s="7"/>
      <c r="AKO31" s="7"/>
      <c r="AKP31" s="7"/>
      <c r="AKQ31" s="7"/>
      <c r="AKR31" s="7"/>
      <c r="AKS31" s="7"/>
      <c r="AKT31" s="7"/>
      <c r="AKU31" s="7"/>
      <c r="AKV31" s="7"/>
      <c r="AKW31" s="7"/>
      <c r="AKX31" s="7"/>
      <c r="AKY31" s="7"/>
      <c r="AKZ31" s="7"/>
      <c r="ALA31" s="7"/>
      <c r="ALB31" s="7"/>
      <c r="ALC31" s="7"/>
      <c r="ALD31" s="7"/>
      <c r="ALE31" s="7"/>
      <c r="ALF31" s="7"/>
      <c r="ALG31" s="7"/>
      <c r="ALH31" s="7"/>
      <c r="ALI31" s="7"/>
      <c r="ALJ31" s="7"/>
      <c r="ALK31" s="7"/>
      <c r="ALL31" s="7"/>
      <c r="ALM31" s="7"/>
      <c r="ALN31" s="7"/>
      <c r="ALO31" s="7"/>
      <c r="ALP31" s="7"/>
      <c r="ALQ31" s="7"/>
      <c r="ALR31" s="7"/>
      <c r="ALS31" s="7"/>
      <c r="ALT31" s="7"/>
      <c r="ALU31" s="7"/>
      <c r="ALV31" s="7"/>
      <c r="ALW31" s="7"/>
      <c r="ALX31" s="7"/>
      <c r="ALY31" s="7"/>
      <c r="ALZ31" s="7"/>
      <c r="AMA31" s="7"/>
      <c r="AMB31" s="7"/>
      <c r="AMC31" s="7"/>
      <c r="AMD31" s="7"/>
      <c r="AME31" s="7"/>
    </row>
    <row r="32" spans="1:1020" s="8" customFormat="1">
      <c r="A32" s="92" t="s">
        <v>83</v>
      </c>
      <c r="B32" s="86">
        <f>B28/B27</f>
        <v>2.0917968749999996</v>
      </c>
      <c r="C32" s="109">
        <f t="shared" ref="C32:Q32" si="28">C28/C27</f>
        <v>1.5879237288135593</v>
      </c>
      <c r="D32" s="86">
        <f t="shared" si="28"/>
        <v>5.5822368421052628</v>
      </c>
      <c r="E32" s="87">
        <f t="shared" si="28"/>
        <v>1.9654605263157889</v>
      </c>
      <c r="F32" s="86">
        <f t="shared" si="28"/>
        <v>5.8059210526315788</v>
      </c>
      <c r="G32" s="86">
        <f t="shared" si="28"/>
        <v>8.5687499999999996</v>
      </c>
      <c r="H32" s="86">
        <f t="shared" si="28"/>
        <v>12.25</v>
      </c>
      <c r="I32" s="87">
        <f t="shared" si="28"/>
        <v>10.766203703703702</v>
      </c>
      <c r="J32" s="86">
        <f t="shared" si="28"/>
        <v>10.25</v>
      </c>
      <c r="K32" s="86">
        <f t="shared" si="28"/>
        <v>12.942708333333334</v>
      </c>
      <c r="L32" s="86">
        <f t="shared" si="28"/>
        <v>12.246323529411763</v>
      </c>
      <c r="M32" s="87">
        <f t="shared" si="28"/>
        <v>3.5091463414634148</v>
      </c>
      <c r="N32" s="86">
        <f t="shared" si="28"/>
        <v>13.209374999999998</v>
      </c>
      <c r="O32" s="86">
        <f t="shared" si="28"/>
        <v>9.5212765957446805</v>
      </c>
      <c r="P32" s="86">
        <f t="shared" si="28"/>
        <v>8.2122395833333339</v>
      </c>
      <c r="Q32" s="87">
        <f t="shared" si="28"/>
        <v>3.7295081967213113</v>
      </c>
      <c r="R32" s="312">
        <f>GEOMEAN(B32:Q32)</f>
        <v>6.2375780430922987</v>
      </c>
      <c r="S32" s="89"/>
      <c r="T32" s="138" t="s">
        <v>42</v>
      </c>
      <c r="U32" s="138" t="s">
        <v>43</v>
      </c>
      <c r="V32" s="138" t="s">
        <v>44</v>
      </c>
      <c r="W32" s="89"/>
      <c r="X32" s="89"/>
      <c r="Y32" s="89"/>
      <c r="Z32" s="89"/>
      <c r="AA32" s="89"/>
      <c r="AB32" s="89"/>
      <c r="AC32" s="89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  <c r="IR32" s="7"/>
      <c r="IS32" s="7"/>
      <c r="IT32" s="7"/>
      <c r="IU32" s="7"/>
      <c r="IV32" s="7"/>
      <c r="IW32" s="7"/>
      <c r="IX32" s="7"/>
      <c r="IY32" s="7"/>
      <c r="IZ32" s="7"/>
      <c r="JA32" s="7"/>
      <c r="JB32" s="7"/>
      <c r="JC32" s="7"/>
      <c r="JD32" s="7"/>
      <c r="JE32" s="7"/>
      <c r="JF32" s="7"/>
      <c r="JG32" s="7"/>
      <c r="JH32" s="7"/>
      <c r="JI32" s="7"/>
      <c r="JJ32" s="7"/>
      <c r="JK32" s="7"/>
      <c r="JL32" s="7"/>
      <c r="JM32" s="7"/>
      <c r="JN32" s="7"/>
      <c r="JO32" s="7"/>
      <c r="JP32" s="7"/>
      <c r="JQ32" s="7"/>
      <c r="JR32" s="7"/>
      <c r="JS32" s="7"/>
      <c r="JT32" s="7"/>
      <c r="JU32" s="7"/>
      <c r="JV32" s="7"/>
      <c r="JW32" s="7"/>
      <c r="JX32" s="7"/>
      <c r="JY32" s="7"/>
      <c r="JZ32" s="7"/>
      <c r="KA32" s="7"/>
      <c r="KB32" s="7"/>
      <c r="KC32" s="7"/>
      <c r="KD32" s="7"/>
      <c r="KE32" s="7"/>
      <c r="KF32" s="7"/>
      <c r="KG32" s="7"/>
      <c r="KH32" s="7"/>
      <c r="KI32" s="7"/>
      <c r="KJ32" s="7"/>
      <c r="KK32" s="7"/>
      <c r="KL32" s="7"/>
      <c r="KM32" s="7"/>
      <c r="KN32" s="7"/>
      <c r="KO32" s="7"/>
      <c r="KP32" s="7"/>
      <c r="KQ32" s="7"/>
      <c r="KR32" s="7"/>
      <c r="KS32" s="7"/>
      <c r="KT32" s="7"/>
      <c r="KU32" s="7"/>
      <c r="KV32" s="7"/>
      <c r="KW32" s="7"/>
      <c r="KX32" s="7"/>
      <c r="KY32" s="7"/>
      <c r="KZ32" s="7"/>
      <c r="LA32" s="7"/>
      <c r="LB32" s="7"/>
      <c r="LC32" s="7"/>
      <c r="LD32" s="7"/>
      <c r="LE32" s="7"/>
      <c r="LF32" s="7"/>
      <c r="LG32" s="7"/>
      <c r="LH32" s="7"/>
      <c r="LI32" s="7"/>
      <c r="LJ32" s="7"/>
      <c r="LK32" s="7"/>
      <c r="LL32" s="7"/>
      <c r="LM32" s="7"/>
      <c r="LN32" s="7"/>
      <c r="LO32" s="7"/>
      <c r="LP32" s="7"/>
      <c r="LQ32" s="7"/>
      <c r="LR32" s="7"/>
      <c r="LS32" s="7"/>
      <c r="LT32" s="7"/>
      <c r="LU32" s="7"/>
      <c r="LV32" s="7"/>
      <c r="LW32" s="7"/>
      <c r="LX32" s="7"/>
      <c r="LY32" s="7"/>
      <c r="LZ32" s="7"/>
      <c r="MA32" s="7"/>
      <c r="MB32" s="7"/>
      <c r="MC32" s="7"/>
      <c r="MD32" s="7"/>
      <c r="ME32" s="7"/>
      <c r="MF32" s="7"/>
      <c r="MG32" s="7"/>
      <c r="MH32" s="7"/>
      <c r="MI32" s="7"/>
      <c r="MJ32" s="7"/>
      <c r="MK32" s="7"/>
      <c r="ML32" s="7"/>
      <c r="MM32" s="7"/>
      <c r="MN32" s="7"/>
      <c r="MO32" s="7"/>
      <c r="MP32" s="7"/>
      <c r="MQ32" s="7"/>
      <c r="MR32" s="7"/>
      <c r="MS32" s="7"/>
      <c r="MT32" s="7"/>
      <c r="MU32" s="7"/>
      <c r="MV32" s="7"/>
      <c r="MW32" s="7"/>
      <c r="MX32" s="7"/>
      <c r="MY32" s="7"/>
      <c r="MZ32" s="7"/>
      <c r="NA32" s="7"/>
      <c r="NB32" s="7"/>
      <c r="NC32" s="7"/>
      <c r="ND32" s="7"/>
      <c r="NE32" s="7"/>
      <c r="NF32" s="7"/>
      <c r="NG32" s="7"/>
      <c r="NH32" s="7"/>
      <c r="NI32" s="7"/>
      <c r="NJ32" s="7"/>
      <c r="NK32" s="7"/>
      <c r="NL32" s="7"/>
      <c r="NM32" s="7"/>
      <c r="NN32" s="7"/>
      <c r="NO32" s="7"/>
      <c r="NP32" s="7"/>
      <c r="NQ32" s="7"/>
      <c r="NR32" s="7"/>
      <c r="NS32" s="7"/>
      <c r="NT32" s="7"/>
      <c r="NU32" s="7"/>
      <c r="NV32" s="7"/>
      <c r="NW32" s="7"/>
      <c r="NX32" s="7"/>
      <c r="NY32" s="7"/>
      <c r="NZ32" s="7"/>
      <c r="OA32" s="7"/>
      <c r="OB32" s="7"/>
      <c r="OC32" s="7"/>
      <c r="OD32" s="7"/>
      <c r="OE32" s="7"/>
      <c r="OF32" s="7"/>
      <c r="OG32" s="7"/>
      <c r="OH32" s="7"/>
      <c r="OI32" s="7"/>
      <c r="OJ32" s="7"/>
      <c r="OK32" s="7"/>
      <c r="OL32" s="7"/>
      <c r="OM32" s="7"/>
      <c r="ON32" s="7"/>
      <c r="OO32" s="7"/>
      <c r="OP32" s="7"/>
      <c r="OQ32" s="7"/>
      <c r="OR32" s="7"/>
      <c r="OS32" s="7"/>
      <c r="OT32" s="7"/>
      <c r="OU32" s="7"/>
      <c r="OV32" s="7"/>
      <c r="OW32" s="7"/>
      <c r="OX32" s="7"/>
      <c r="OY32" s="7"/>
      <c r="OZ32" s="7"/>
      <c r="PA32" s="7"/>
      <c r="PB32" s="7"/>
      <c r="PC32" s="7"/>
      <c r="PD32" s="7"/>
      <c r="PE32" s="7"/>
      <c r="PF32" s="7"/>
      <c r="PG32" s="7"/>
      <c r="PH32" s="7"/>
      <c r="PI32" s="7"/>
      <c r="PJ32" s="7"/>
      <c r="PK32" s="7"/>
      <c r="PL32" s="7"/>
      <c r="PM32" s="7"/>
      <c r="PN32" s="7"/>
      <c r="PO32" s="7"/>
      <c r="PP32" s="7"/>
      <c r="PQ32" s="7"/>
      <c r="PR32" s="7"/>
      <c r="PS32" s="7"/>
      <c r="PT32" s="7"/>
      <c r="PU32" s="7"/>
      <c r="PV32" s="7"/>
      <c r="PW32" s="7"/>
      <c r="PX32" s="7"/>
      <c r="PY32" s="7"/>
      <c r="PZ32" s="7"/>
      <c r="QA32" s="7"/>
      <c r="QB32" s="7"/>
      <c r="QC32" s="7"/>
      <c r="QD32" s="7"/>
      <c r="QE32" s="7"/>
      <c r="QF32" s="7"/>
      <c r="QG32" s="7"/>
      <c r="QH32" s="7"/>
      <c r="QI32" s="7"/>
      <c r="QJ32" s="7"/>
      <c r="QK32" s="7"/>
      <c r="QL32" s="7"/>
      <c r="QM32" s="7"/>
      <c r="QN32" s="7"/>
      <c r="QO32" s="7"/>
      <c r="QP32" s="7"/>
      <c r="QQ32" s="7"/>
      <c r="QR32" s="7"/>
      <c r="QS32" s="7"/>
      <c r="QT32" s="7"/>
      <c r="QU32" s="7"/>
      <c r="QV32" s="7"/>
      <c r="QW32" s="7"/>
      <c r="QX32" s="7"/>
      <c r="QY32" s="7"/>
      <c r="QZ32" s="7"/>
      <c r="RA32" s="7"/>
      <c r="RB32" s="7"/>
      <c r="RC32" s="7"/>
      <c r="RD32" s="7"/>
      <c r="RE32" s="7"/>
      <c r="RF32" s="7"/>
      <c r="RG32" s="7"/>
      <c r="RH32" s="7"/>
      <c r="RI32" s="7"/>
      <c r="RJ32" s="7"/>
      <c r="RK32" s="7"/>
      <c r="RL32" s="7"/>
      <c r="RM32" s="7"/>
      <c r="RN32" s="7"/>
      <c r="RO32" s="7"/>
      <c r="RP32" s="7"/>
      <c r="RQ32" s="7"/>
      <c r="RR32" s="7"/>
      <c r="RS32" s="7"/>
      <c r="RT32" s="7"/>
      <c r="RU32" s="7"/>
      <c r="RV32" s="7"/>
      <c r="RW32" s="7"/>
      <c r="RX32" s="7"/>
      <c r="RY32" s="7"/>
      <c r="RZ32" s="7"/>
      <c r="SA32" s="7"/>
      <c r="SB32" s="7"/>
      <c r="SC32" s="7"/>
      <c r="SD32" s="7"/>
      <c r="SE32" s="7"/>
      <c r="SF32" s="7"/>
      <c r="SG32" s="7"/>
      <c r="SH32" s="7"/>
      <c r="SI32" s="7"/>
      <c r="SJ32" s="7"/>
      <c r="SK32" s="7"/>
      <c r="SL32" s="7"/>
      <c r="SM32" s="7"/>
      <c r="SN32" s="7"/>
      <c r="SO32" s="7"/>
      <c r="SP32" s="7"/>
      <c r="SQ32" s="7"/>
      <c r="SR32" s="7"/>
      <c r="SS32" s="7"/>
      <c r="ST32" s="7"/>
      <c r="SU32" s="7"/>
      <c r="SV32" s="7"/>
      <c r="SW32" s="7"/>
      <c r="SX32" s="7"/>
      <c r="SY32" s="7"/>
      <c r="SZ32" s="7"/>
      <c r="TA32" s="7"/>
      <c r="TB32" s="7"/>
      <c r="TC32" s="7"/>
      <c r="TD32" s="7"/>
      <c r="TE32" s="7"/>
      <c r="TF32" s="7"/>
      <c r="TG32" s="7"/>
      <c r="TH32" s="7"/>
      <c r="TI32" s="7"/>
      <c r="TJ32" s="7"/>
      <c r="TK32" s="7"/>
      <c r="TL32" s="7"/>
      <c r="TM32" s="7"/>
      <c r="TN32" s="7"/>
      <c r="TO32" s="7"/>
      <c r="TP32" s="7"/>
      <c r="TQ32" s="7"/>
      <c r="TR32" s="7"/>
      <c r="TS32" s="7"/>
      <c r="TT32" s="7"/>
      <c r="TU32" s="7"/>
      <c r="TV32" s="7"/>
      <c r="TW32" s="7"/>
      <c r="TX32" s="7"/>
      <c r="TY32" s="7"/>
      <c r="TZ32" s="7"/>
      <c r="UA32" s="7"/>
      <c r="UB32" s="7"/>
      <c r="UC32" s="7"/>
      <c r="UD32" s="7"/>
      <c r="UE32" s="7"/>
      <c r="UF32" s="7"/>
      <c r="UG32" s="7"/>
      <c r="UH32" s="7"/>
      <c r="UI32" s="7"/>
      <c r="UJ32" s="7"/>
      <c r="UK32" s="7"/>
      <c r="UL32" s="7"/>
      <c r="UM32" s="7"/>
      <c r="UN32" s="7"/>
      <c r="UO32" s="7"/>
      <c r="UP32" s="7"/>
      <c r="UQ32" s="7"/>
      <c r="UR32" s="7"/>
      <c r="US32" s="7"/>
      <c r="UT32" s="7"/>
      <c r="UU32" s="7"/>
      <c r="UV32" s="7"/>
      <c r="UW32" s="7"/>
      <c r="UX32" s="7"/>
      <c r="UY32" s="7"/>
      <c r="UZ32" s="7"/>
      <c r="VA32" s="7"/>
      <c r="VB32" s="7"/>
      <c r="VC32" s="7"/>
      <c r="VD32" s="7"/>
      <c r="VE32" s="7"/>
      <c r="VF32" s="7"/>
      <c r="VG32" s="7"/>
      <c r="VH32" s="7"/>
      <c r="VI32" s="7"/>
      <c r="VJ32" s="7"/>
      <c r="VK32" s="7"/>
      <c r="VL32" s="7"/>
      <c r="VM32" s="7"/>
      <c r="VN32" s="7"/>
      <c r="VO32" s="7"/>
      <c r="VP32" s="7"/>
      <c r="VQ32" s="7"/>
      <c r="VR32" s="7"/>
      <c r="VS32" s="7"/>
      <c r="VT32" s="7"/>
      <c r="VU32" s="7"/>
      <c r="VV32" s="7"/>
      <c r="VW32" s="7"/>
      <c r="VX32" s="7"/>
      <c r="VY32" s="7"/>
      <c r="VZ32" s="7"/>
      <c r="WA32" s="7"/>
      <c r="WB32" s="7"/>
      <c r="WC32" s="7"/>
      <c r="WD32" s="7"/>
      <c r="WE32" s="7"/>
      <c r="WF32" s="7"/>
      <c r="WG32" s="7"/>
      <c r="WH32" s="7"/>
      <c r="WI32" s="7"/>
      <c r="WJ32" s="7"/>
      <c r="WK32" s="7"/>
      <c r="WL32" s="7"/>
      <c r="WM32" s="7"/>
      <c r="WN32" s="7"/>
      <c r="WO32" s="7"/>
      <c r="WP32" s="7"/>
      <c r="WQ32" s="7"/>
      <c r="WR32" s="7"/>
      <c r="WS32" s="7"/>
      <c r="WT32" s="7"/>
      <c r="WU32" s="7"/>
      <c r="WV32" s="7"/>
      <c r="WW32" s="7"/>
      <c r="WX32" s="7"/>
      <c r="WY32" s="7"/>
      <c r="WZ32" s="7"/>
      <c r="XA32" s="7"/>
      <c r="XB32" s="7"/>
      <c r="XC32" s="7"/>
      <c r="XD32" s="7"/>
      <c r="XE32" s="7"/>
      <c r="XF32" s="7"/>
      <c r="XG32" s="7"/>
      <c r="XH32" s="7"/>
      <c r="XI32" s="7"/>
      <c r="XJ32" s="7"/>
      <c r="XK32" s="7"/>
      <c r="XL32" s="7"/>
      <c r="XM32" s="7"/>
      <c r="XN32" s="7"/>
      <c r="XO32" s="7"/>
      <c r="XP32" s="7"/>
      <c r="XQ32" s="7"/>
      <c r="XR32" s="7"/>
      <c r="XS32" s="7"/>
      <c r="XT32" s="7"/>
      <c r="XU32" s="7"/>
      <c r="XV32" s="7"/>
      <c r="XW32" s="7"/>
      <c r="XX32" s="7"/>
      <c r="XY32" s="7"/>
      <c r="XZ32" s="7"/>
      <c r="YA32" s="7"/>
      <c r="YB32" s="7"/>
      <c r="YC32" s="7"/>
      <c r="YD32" s="7"/>
      <c r="YE32" s="7"/>
      <c r="YF32" s="7"/>
      <c r="YG32" s="7"/>
      <c r="YH32" s="7"/>
      <c r="YI32" s="7"/>
      <c r="YJ32" s="7"/>
      <c r="YK32" s="7"/>
      <c r="YL32" s="7"/>
      <c r="YM32" s="7"/>
      <c r="YN32" s="7"/>
      <c r="YO32" s="7"/>
      <c r="YP32" s="7"/>
      <c r="YQ32" s="7"/>
      <c r="YR32" s="7"/>
      <c r="YS32" s="7"/>
      <c r="YT32" s="7"/>
      <c r="YU32" s="7"/>
      <c r="YV32" s="7"/>
      <c r="YW32" s="7"/>
      <c r="YX32" s="7"/>
      <c r="YY32" s="7"/>
      <c r="YZ32" s="7"/>
      <c r="ZA32" s="7"/>
      <c r="ZB32" s="7"/>
      <c r="ZC32" s="7"/>
      <c r="ZD32" s="7"/>
      <c r="ZE32" s="7"/>
      <c r="ZF32" s="7"/>
      <c r="ZG32" s="7"/>
      <c r="ZH32" s="7"/>
      <c r="ZI32" s="7"/>
      <c r="ZJ32" s="7"/>
      <c r="ZK32" s="7"/>
      <c r="ZL32" s="7"/>
      <c r="ZM32" s="7"/>
      <c r="ZN32" s="7"/>
      <c r="ZO32" s="7"/>
      <c r="ZP32" s="7"/>
      <c r="ZQ32" s="7"/>
      <c r="ZR32" s="7"/>
      <c r="ZS32" s="7"/>
      <c r="ZT32" s="7"/>
      <c r="ZU32" s="7"/>
      <c r="ZV32" s="7"/>
      <c r="ZW32" s="7"/>
      <c r="ZX32" s="7"/>
      <c r="ZY32" s="7"/>
      <c r="ZZ32" s="7"/>
      <c r="AAA32" s="7"/>
      <c r="AAB32" s="7"/>
      <c r="AAC32" s="7"/>
      <c r="AAD32" s="7"/>
      <c r="AAE32" s="7"/>
      <c r="AAF32" s="7"/>
      <c r="AAG32" s="7"/>
      <c r="AAH32" s="7"/>
      <c r="AAI32" s="7"/>
      <c r="AAJ32" s="7"/>
      <c r="AAK32" s="7"/>
      <c r="AAL32" s="7"/>
      <c r="AAM32" s="7"/>
      <c r="AAN32" s="7"/>
      <c r="AAO32" s="7"/>
      <c r="AAP32" s="7"/>
      <c r="AAQ32" s="7"/>
      <c r="AAR32" s="7"/>
      <c r="AAS32" s="7"/>
      <c r="AAT32" s="7"/>
      <c r="AAU32" s="7"/>
      <c r="AAV32" s="7"/>
      <c r="AAW32" s="7"/>
      <c r="AAX32" s="7"/>
      <c r="AAY32" s="7"/>
      <c r="AAZ32" s="7"/>
      <c r="ABA32" s="7"/>
      <c r="ABB32" s="7"/>
      <c r="ABC32" s="7"/>
      <c r="ABD32" s="7"/>
      <c r="ABE32" s="7"/>
      <c r="ABF32" s="7"/>
      <c r="ABG32" s="7"/>
      <c r="ABH32" s="7"/>
      <c r="ABI32" s="7"/>
      <c r="ABJ32" s="7"/>
      <c r="ABK32" s="7"/>
      <c r="ABL32" s="7"/>
      <c r="ABM32" s="7"/>
      <c r="ABN32" s="7"/>
      <c r="ABO32" s="7"/>
      <c r="ABP32" s="7"/>
      <c r="ABQ32" s="7"/>
      <c r="ABR32" s="7"/>
      <c r="ABS32" s="7"/>
      <c r="ABT32" s="7"/>
      <c r="ABU32" s="7"/>
      <c r="ABV32" s="7"/>
      <c r="ABW32" s="7"/>
      <c r="ABX32" s="7"/>
      <c r="ABY32" s="7"/>
      <c r="ABZ32" s="7"/>
      <c r="ACA32" s="7"/>
      <c r="ACB32" s="7"/>
      <c r="ACC32" s="7"/>
      <c r="ACD32" s="7"/>
      <c r="ACE32" s="7"/>
      <c r="ACF32" s="7"/>
      <c r="ACG32" s="7"/>
      <c r="ACH32" s="7"/>
      <c r="ACI32" s="7"/>
      <c r="ACJ32" s="7"/>
      <c r="ACK32" s="7"/>
      <c r="ACL32" s="7"/>
      <c r="ACM32" s="7"/>
      <c r="ACN32" s="7"/>
      <c r="ACO32" s="7"/>
      <c r="ACP32" s="7"/>
      <c r="ACQ32" s="7"/>
      <c r="ACR32" s="7"/>
      <c r="ACS32" s="7"/>
      <c r="ACT32" s="7"/>
      <c r="ACU32" s="7"/>
      <c r="ACV32" s="7"/>
      <c r="ACW32" s="7"/>
      <c r="ACX32" s="7"/>
      <c r="ACY32" s="7"/>
      <c r="ACZ32" s="7"/>
      <c r="ADA32" s="7"/>
      <c r="ADB32" s="7"/>
      <c r="ADC32" s="7"/>
      <c r="ADD32" s="7"/>
      <c r="ADE32" s="7"/>
      <c r="ADF32" s="7"/>
      <c r="ADG32" s="7"/>
      <c r="ADH32" s="7"/>
      <c r="ADI32" s="7"/>
      <c r="ADJ32" s="7"/>
      <c r="ADK32" s="7"/>
      <c r="ADL32" s="7"/>
      <c r="ADM32" s="7"/>
      <c r="ADN32" s="7"/>
      <c r="ADO32" s="7"/>
      <c r="ADP32" s="7"/>
      <c r="ADQ32" s="7"/>
      <c r="ADR32" s="7"/>
      <c r="ADS32" s="7"/>
      <c r="ADT32" s="7"/>
      <c r="ADU32" s="7"/>
      <c r="ADV32" s="7"/>
      <c r="ADW32" s="7"/>
      <c r="ADX32" s="7"/>
      <c r="ADY32" s="7"/>
      <c r="ADZ32" s="7"/>
      <c r="AEA32" s="7"/>
      <c r="AEB32" s="7"/>
      <c r="AEC32" s="7"/>
      <c r="AED32" s="7"/>
      <c r="AEE32" s="7"/>
      <c r="AEF32" s="7"/>
      <c r="AEG32" s="7"/>
      <c r="AEH32" s="7"/>
      <c r="AEI32" s="7"/>
      <c r="AEJ32" s="7"/>
      <c r="AEK32" s="7"/>
      <c r="AEL32" s="7"/>
      <c r="AEM32" s="7"/>
      <c r="AEN32" s="7"/>
      <c r="AEO32" s="7"/>
      <c r="AEP32" s="7"/>
      <c r="AEQ32" s="7"/>
      <c r="AER32" s="7"/>
      <c r="AES32" s="7"/>
      <c r="AET32" s="7"/>
      <c r="AEU32" s="7"/>
      <c r="AEV32" s="7"/>
      <c r="AEW32" s="7"/>
      <c r="AEX32" s="7"/>
      <c r="AEY32" s="7"/>
      <c r="AEZ32" s="7"/>
      <c r="AFA32" s="7"/>
      <c r="AFB32" s="7"/>
      <c r="AFC32" s="7"/>
      <c r="AFD32" s="7"/>
      <c r="AFE32" s="7"/>
      <c r="AFF32" s="7"/>
      <c r="AFG32" s="7"/>
      <c r="AFH32" s="7"/>
      <c r="AFI32" s="7"/>
      <c r="AFJ32" s="7"/>
      <c r="AFK32" s="7"/>
      <c r="AFL32" s="7"/>
      <c r="AFM32" s="7"/>
      <c r="AFN32" s="7"/>
      <c r="AFO32" s="7"/>
      <c r="AFP32" s="7"/>
      <c r="AFQ32" s="7"/>
      <c r="AFR32" s="7"/>
      <c r="AFS32" s="7"/>
      <c r="AFT32" s="7"/>
      <c r="AFU32" s="7"/>
      <c r="AFV32" s="7"/>
      <c r="AFW32" s="7"/>
      <c r="AFX32" s="7"/>
      <c r="AFY32" s="7"/>
      <c r="AFZ32" s="7"/>
      <c r="AGA32" s="7"/>
      <c r="AGB32" s="7"/>
      <c r="AGC32" s="7"/>
      <c r="AGD32" s="7"/>
      <c r="AGE32" s="7"/>
      <c r="AGF32" s="7"/>
      <c r="AGG32" s="7"/>
      <c r="AGH32" s="7"/>
      <c r="AGI32" s="7"/>
      <c r="AGJ32" s="7"/>
      <c r="AGK32" s="7"/>
      <c r="AGL32" s="7"/>
      <c r="AGM32" s="7"/>
      <c r="AGN32" s="7"/>
      <c r="AGO32" s="7"/>
      <c r="AGP32" s="7"/>
      <c r="AGQ32" s="7"/>
      <c r="AGR32" s="7"/>
      <c r="AGS32" s="7"/>
      <c r="AGT32" s="7"/>
      <c r="AGU32" s="7"/>
      <c r="AGV32" s="7"/>
      <c r="AGW32" s="7"/>
      <c r="AGX32" s="7"/>
      <c r="AGY32" s="7"/>
      <c r="AGZ32" s="7"/>
      <c r="AHA32" s="7"/>
      <c r="AHB32" s="7"/>
      <c r="AHC32" s="7"/>
      <c r="AHD32" s="7"/>
      <c r="AHE32" s="7"/>
      <c r="AHF32" s="7"/>
      <c r="AHG32" s="7"/>
      <c r="AHH32" s="7"/>
      <c r="AHI32" s="7"/>
      <c r="AHJ32" s="7"/>
      <c r="AHK32" s="7"/>
      <c r="AHL32" s="7"/>
      <c r="AHM32" s="7"/>
      <c r="AHN32" s="7"/>
      <c r="AHO32" s="7"/>
      <c r="AHP32" s="7"/>
      <c r="AHQ32" s="7"/>
      <c r="AHR32" s="7"/>
      <c r="AHS32" s="7"/>
      <c r="AHT32" s="7"/>
      <c r="AHU32" s="7"/>
      <c r="AHV32" s="7"/>
      <c r="AHW32" s="7"/>
      <c r="AHX32" s="7"/>
      <c r="AHY32" s="7"/>
      <c r="AHZ32" s="7"/>
      <c r="AIA32" s="7"/>
      <c r="AIB32" s="7"/>
      <c r="AIC32" s="7"/>
      <c r="AID32" s="7"/>
      <c r="AIE32" s="7"/>
      <c r="AIF32" s="7"/>
      <c r="AIG32" s="7"/>
      <c r="AIH32" s="7"/>
      <c r="AII32" s="7"/>
      <c r="AIJ32" s="7"/>
      <c r="AIK32" s="7"/>
      <c r="AIL32" s="7"/>
      <c r="AIM32" s="7"/>
      <c r="AIN32" s="7"/>
      <c r="AIO32" s="7"/>
      <c r="AIP32" s="7"/>
      <c r="AIQ32" s="7"/>
      <c r="AIR32" s="7"/>
      <c r="AIS32" s="7"/>
      <c r="AIT32" s="7"/>
      <c r="AIU32" s="7"/>
      <c r="AIV32" s="7"/>
      <c r="AIW32" s="7"/>
      <c r="AIX32" s="7"/>
      <c r="AIY32" s="7"/>
      <c r="AIZ32" s="7"/>
      <c r="AJA32" s="7"/>
      <c r="AJB32" s="7"/>
      <c r="AJC32" s="7"/>
      <c r="AJD32" s="7"/>
      <c r="AJE32" s="7"/>
      <c r="AJF32" s="7"/>
      <c r="AJG32" s="7"/>
      <c r="AJH32" s="7"/>
      <c r="AJI32" s="7"/>
      <c r="AJJ32" s="7"/>
      <c r="AJK32" s="7"/>
      <c r="AJL32" s="7"/>
      <c r="AJM32" s="7"/>
      <c r="AJN32" s="7"/>
      <c r="AJO32" s="7"/>
      <c r="AJP32" s="7"/>
      <c r="AJQ32" s="7"/>
      <c r="AJR32" s="7"/>
      <c r="AJS32" s="7"/>
      <c r="AJT32" s="7"/>
      <c r="AJU32" s="7"/>
      <c r="AJV32" s="7"/>
      <c r="AJW32" s="7"/>
      <c r="AJX32" s="7"/>
      <c r="AJY32" s="7"/>
      <c r="AJZ32" s="7"/>
      <c r="AKA32" s="7"/>
      <c r="AKB32" s="7"/>
      <c r="AKC32" s="7"/>
      <c r="AKD32" s="7"/>
      <c r="AKE32" s="7"/>
      <c r="AKF32" s="7"/>
      <c r="AKG32" s="7"/>
      <c r="AKH32" s="7"/>
      <c r="AKI32" s="7"/>
      <c r="AKJ32" s="7"/>
      <c r="AKK32" s="7"/>
      <c r="AKL32" s="7"/>
      <c r="AKM32" s="7"/>
      <c r="AKN32" s="7"/>
      <c r="AKO32" s="7"/>
      <c r="AKP32" s="7"/>
      <c r="AKQ32" s="7"/>
      <c r="AKR32" s="7"/>
      <c r="AKS32" s="7"/>
      <c r="AKT32" s="7"/>
      <c r="AKU32" s="7"/>
      <c r="AKV32" s="7"/>
      <c r="AKW32" s="7"/>
      <c r="AKX32" s="7"/>
      <c r="AKY32" s="7"/>
      <c r="AKZ32" s="7"/>
      <c r="ALA32" s="7"/>
      <c r="ALB32" s="7"/>
      <c r="ALC32" s="7"/>
      <c r="ALD32" s="7"/>
      <c r="ALE32" s="7"/>
      <c r="ALF32" s="7"/>
      <c r="ALG32" s="7"/>
      <c r="ALH32" s="7"/>
      <c r="ALI32" s="7"/>
      <c r="ALJ32" s="7"/>
      <c r="ALK32" s="7"/>
      <c r="ALL32" s="7"/>
      <c r="ALM32" s="7"/>
      <c r="ALN32" s="7"/>
      <c r="ALO32" s="7"/>
      <c r="ALP32" s="7"/>
      <c r="ALQ32" s="7"/>
      <c r="ALR32" s="7"/>
      <c r="ALS32" s="7"/>
      <c r="ALT32" s="7"/>
      <c r="ALU32" s="7"/>
      <c r="ALV32" s="7"/>
      <c r="ALW32" s="7"/>
      <c r="ALX32" s="7"/>
      <c r="ALY32" s="7"/>
      <c r="ALZ32" s="7"/>
      <c r="AMA32" s="7"/>
      <c r="AMB32" s="7"/>
      <c r="AMC32" s="7"/>
      <c r="AMD32" s="7"/>
      <c r="AME32" s="7"/>
    </row>
    <row r="33" spans="1:29">
      <c r="A33" s="133" t="s">
        <v>84</v>
      </c>
      <c r="B33" s="86">
        <f>B29/B28</f>
        <v>1.3893557422969189</v>
      </c>
      <c r="C33" s="86">
        <f t="shared" ref="C33:Q33" si="29">C29/C28</f>
        <v>2.7218145430286858</v>
      </c>
      <c r="D33" s="86">
        <f t="shared" si="29"/>
        <v>3.4507955215085451</v>
      </c>
      <c r="E33" s="87">
        <f t="shared" si="29"/>
        <v>2.6242677824267786</v>
      </c>
      <c r="F33" s="86">
        <f t="shared" si="29"/>
        <v>2.7558073654390935</v>
      </c>
      <c r="G33" s="86">
        <f t="shared" si="29"/>
        <v>5.1407731582786287</v>
      </c>
      <c r="H33" s="86">
        <f t="shared" si="29"/>
        <v>4.3343051506316819</v>
      </c>
      <c r="I33" s="87">
        <f t="shared" si="29"/>
        <v>3.8357342506987746</v>
      </c>
      <c r="J33" s="86">
        <f t="shared" si="29"/>
        <v>4.48780487804878</v>
      </c>
      <c r="K33" s="86">
        <f t="shared" si="29"/>
        <v>4.4169014084507046</v>
      </c>
      <c r="L33" s="86">
        <f t="shared" si="29"/>
        <v>2.2431702191534075</v>
      </c>
      <c r="M33" s="87">
        <f t="shared" si="29"/>
        <v>3.1172893136403133</v>
      </c>
      <c r="N33" s="86">
        <f t="shared" si="29"/>
        <v>3.1833451620534663</v>
      </c>
      <c r="O33" s="86">
        <f t="shared" si="29"/>
        <v>3.3497206703910618</v>
      </c>
      <c r="P33" s="86">
        <f t="shared" si="29"/>
        <v>3.6885999682892021</v>
      </c>
      <c r="Q33" s="87">
        <f t="shared" si="29"/>
        <v>6.3912087912087907</v>
      </c>
      <c r="R33" s="312">
        <f>GEOMEAN(B33:Q33)</f>
        <v>3.3732481031444155</v>
      </c>
      <c r="S33" s="89"/>
      <c r="T33" s="86">
        <f>MIN(B4:Q19)</f>
        <v>0.19</v>
      </c>
      <c r="U33" s="86">
        <f>AVERAGE(B4:Q19)</f>
        <v>2.5521874999999983</v>
      </c>
      <c r="V33" s="86">
        <f>MAX(B4:Q19)</f>
        <v>16.82</v>
      </c>
      <c r="W33" s="93"/>
      <c r="X33" s="93"/>
      <c r="Y33" s="93"/>
      <c r="Z33" s="89"/>
      <c r="AA33" s="89"/>
      <c r="AB33" s="89"/>
      <c r="AC33" s="89"/>
    </row>
    <row r="34" spans="1:29">
      <c r="A34" s="133" t="s">
        <v>85</v>
      </c>
      <c r="B34" s="107">
        <f>B29/B27</f>
        <v>2.90625</v>
      </c>
      <c r="C34" s="86">
        <f t="shared" ref="C34:Q34" si="30">C29/C27</f>
        <v>4.3220338983050848</v>
      </c>
      <c r="D34" s="107">
        <f t="shared" si="30"/>
        <v>19.263157894736842</v>
      </c>
      <c r="E34" s="87">
        <f t="shared" si="30"/>
        <v>5.1578947368421053</v>
      </c>
      <c r="F34" s="86">
        <f t="shared" si="30"/>
        <v>16</v>
      </c>
      <c r="G34" s="86">
        <f t="shared" si="30"/>
        <v>44.05</v>
      </c>
      <c r="H34" s="86">
        <f t="shared" si="30"/>
        <v>53.095238095238102</v>
      </c>
      <c r="I34" s="87">
        <f t="shared" si="30"/>
        <v>41.296296296296298</v>
      </c>
      <c r="J34" s="86">
        <f t="shared" si="30"/>
        <v>45.999999999999993</v>
      </c>
      <c r="K34" s="86">
        <f t="shared" si="30"/>
        <v>57.166666666666671</v>
      </c>
      <c r="L34" s="86">
        <f t="shared" si="30"/>
        <v>27.470588235294116</v>
      </c>
      <c r="M34" s="87">
        <f t="shared" si="30"/>
        <v>10.939024390243905</v>
      </c>
      <c r="N34" s="86">
        <f t="shared" si="30"/>
        <v>42.05</v>
      </c>
      <c r="O34" s="86">
        <f t="shared" si="30"/>
        <v>31.893617021276597</v>
      </c>
      <c r="P34" s="86">
        <f t="shared" si="30"/>
        <v>30.291666666666664</v>
      </c>
      <c r="Q34" s="87">
        <f t="shared" si="30"/>
        <v>23.83606557377049</v>
      </c>
      <c r="R34" s="312">
        <f>GEOMEAN(B34:Q34)</f>
        <v>21.040898302076354</v>
      </c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</row>
    <row r="35" spans="1:29">
      <c r="A35" s="136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25"/>
    </row>
    <row r="36" spans="1:29">
      <c r="A36" s="136"/>
      <c r="B36" s="15"/>
      <c r="C36" s="15"/>
      <c r="D36" s="15"/>
      <c r="E36" s="15"/>
      <c r="F36" s="15"/>
      <c r="G36" s="15"/>
      <c r="H36" s="15"/>
      <c r="I36" s="57" t="s">
        <v>166</v>
      </c>
      <c r="J36" s="15"/>
      <c r="K36" s="15"/>
      <c r="L36" s="15"/>
      <c r="M36" s="15"/>
      <c r="N36" s="15"/>
      <c r="O36" s="15"/>
      <c r="P36" s="15"/>
      <c r="Q36" s="15"/>
      <c r="R36" s="25"/>
    </row>
    <row r="37" spans="1:29">
      <c r="A37" s="136"/>
      <c r="B37" s="108" t="s">
        <v>181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25"/>
    </row>
    <row r="38" spans="1:29">
      <c r="A38" s="136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25"/>
    </row>
    <row r="39" spans="1:29" ht="15" thickBot="1">
      <c r="A39" s="137"/>
      <c r="B39" s="139"/>
      <c r="C39" s="140"/>
      <c r="D39" s="140"/>
      <c r="E39" s="141" t="s">
        <v>94</v>
      </c>
      <c r="F39" s="140"/>
      <c r="G39" s="140"/>
      <c r="H39" s="140"/>
      <c r="I39" s="141" t="s">
        <v>95</v>
      </c>
      <c r="J39" s="139"/>
      <c r="K39" s="139"/>
      <c r="L39" s="140"/>
      <c r="M39" s="141" t="s">
        <v>96</v>
      </c>
      <c r="N39" s="139"/>
      <c r="O39" s="140"/>
      <c r="P39" s="140"/>
      <c r="Q39" s="141" t="s">
        <v>97</v>
      </c>
    </row>
    <row r="40" spans="1:29" ht="15" thickTop="1">
      <c r="A40" s="92" t="s">
        <v>42</v>
      </c>
      <c r="B40" s="14"/>
      <c r="C40" s="142"/>
      <c r="D40" s="14"/>
      <c r="E40" s="143">
        <f>MIN(B4:E19)</f>
        <v>0.19</v>
      </c>
      <c r="F40" s="142"/>
      <c r="G40" s="142"/>
      <c r="H40" s="142"/>
      <c r="I40" s="144">
        <f>MIN(F4:H19)</f>
        <v>0.19</v>
      </c>
      <c r="J40" s="14"/>
      <c r="K40" s="14"/>
      <c r="L40" s="142"/>
      <c r="M40" s="143">
        <f>MIN(J4:L19)</f>
        <v>0.22</v>
      </c>
      <c r="N40" s="14"/>
      <c r="O40" s="142"/>
      <c r="P40" s="142"/>
      <c r="Q40" s="158">
        <f>MIN(N4:N19)</f>
        <v>0.4</v>
      </c>
      <c r="R40" s="25"/>
    </row>
    <row r="41" spans="1:29" ht="15">
      <c r="A41" s="135" t="s">
        <v>68</v>
      </c>
      <c r="B41" s="14"/>
      <c r="C41" s="142"/>
      <c r="D41" s="14"/>
      <c r="E41" s="107">
        <f>AVERAGE(B4:E19)</f>
        <v>1.0401562499999999</v>
      </c>
      <c r="F41" s="142"/>
      <c r="G41" s="142"/>
      <c r="H41" s="142"/>
      <c r="I41" s="86">
        <f>AVERAGE(F4:H19)</f>
        <v>1.796458333333333</v>
      </c>
      <c r="J41" s="14"/>
      <c r="K41" s="14"/>
      <c r="L41" s="142"/>
      <c r="M41" s="107">
        <f>AVERAGE(J4:L19)</f>
        <v>3.1750000000000003</v>
      </c>
      <c r="N41" s="14"/>
      <c r="O41" s="142"/>
      <c r="P41" s="142"/>
      <c r="Q41" s="109">
        <f>AVERAGE(N4:N19)</f>
        <v>5.2837499999999995</v>
      </c>
      <c r="R41" s="213">
        <f>AVERAGE(B4:H19,J4:K19,N4:N19)</f>
        <v>2.0194999999999994</v>
      </c>
    </row>
    <row r="42" spans="1:29">
      <c r="A42" s="138" t="s">
        <v>41</v>
      </c>
      <c r="B42" s="145"/>
      <c r="C42" s="146"/>
      <c r="D42" s="145"/>
      <c r="E42" s="147">
        <f>MAX(B4:E19)</f>
        <v>3.92</v>
      </c>
      <c r="F42" s="146"/>
      <c r="G42" s="146"/>
      <c r="H42" s="146"/>
      <c r="I42" s="148">
        <f>MAX(F4:H19)</f>
        <v>11.15</v>
      </c>
      <c r="J42" s="145"/>
      <c r="K42" s="145"/>
      <c r="L42" s="146"/>
      <c r="M42" s="147">
        <f>MAX(J4:L19)</f>
        <v>13.72</v>
      </c>
      <c r="N42" s="145"/>
      <c r="O42" s="146"/>
      <c r="P42" s="146"/>
      <c r="Q42" s="182">
        <f>MAX(N4:N19)</f>
        <v>16.82</v>
      </c>
      <c r="R42" s="25"/>
    </row>
    <row r="47" spans="1:29">
      <c r="B47" s="39" t="s">
        <v>87</v>
      </c>
      <c r="S47" s="194" t="s">
        <v>89</v>
      </c>
    </row>
    <row r="64" spans="12:12">
      <c r="L64" s="38"/>
    </row>
    <row r="65" spans="2:16">
      <c r="M65" s="38"/>
    </row>
    <row r="66" spans="2:16">
      <c r="M66" s="38"/>
    </row>
    <row r="67" spans="2:16">
      <c r="M67" s="38"/>
    </row>
    <row r="68" spans="2:16">
      <c r="B68" s="194" t="s">
        <v>120</v>
      </c>
      <c r="M68" s="38"/>
      <c r="O68" s="194" t="s">
        <v>88</v>
      </c>
    </row>
    <row r="69" spans="2:16">
      <c r="O69" s="128"/>
      <c r="P69" s="38" t="s">
        <v>256</v>
      </c>
    </row>
    <row r="118" spans="2:2">
      <c r="B118" s="38" t="s">
        <v>117</v>
      </c>
    </row>
    <row r="119" spans="2:2">
      <c r="B119" s="38" t="s">
        <v>118</v>
      </c>
    </row>
    <row r="120" spans="2:2">
      <c r="B120" s="38" t="s">
        <v>119</v>
      </c>
    </row>
  </sheetData>
  <sortState ref="A4:AT25">
    <sortCondition ref="S4:S25"/>
  </sortState>
  <mergeCells count="1">
    <mergeCell ref="T31:V31"/>
  </mergeCells>
  <pageMargins left="0" right="0" top="0.39410000000000001" bottom="0.39410000000000001" header="0" footer="0"/>
  <pageSetup paperSize="9" orientation="portrait" r:id="rId1"/>
  <headerFooter>
    <oddHeader>&amp;C&amp;A</oddHeader>
    <oddFooter>&amp;CPage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F82"/>
  <sheetViews>
    <sheetView topLeftCell="I31" zoomScaleNormal="100" workbookViewId="0">
      <selection activeCell="O44" sqref="O44"/>
    </sheetView>
  </sheetViews>
  <sheetFormatPr defaultColWidth="7.625" defaultRowHeight="14.25"/>
  <cols>
    <col min="1" max="1" width="10.625" style="2" bestFit="1" customWidth="1"/>
    <col min="2" max="11" width="7.625" style="2" customWidth="1"/>
    <col min="12" max="13" width="8.625" style="2" customWidth="1"/>
    <col min="14" max="15" width="7.625" style="2" customWidth="1"/>
    <col min="16" max="17" width="8.625" style="2" customWidth="1"/>
    <col min="18" max="18" width="31.375" style="2" bestFit="1" customWidth="1"/>
    <col min="19" max="19" width="27.25" style="2" customWidth="1"/>
    <col min="20" max="20" width="25.875" style="2" customWidth="1"/>
    <col min="21" max="21" width="8.5" style="2" bestFit="1" customWidth="1"/>
    <col min="22" max="22" width="24.75" style="2" bestFit="1" customWidth="1"/>
    <col min="23" max="25" width="7.625" style="2"/>
    <col min="26" max="26" width="14.25" style="2" bestFit="1" customWidth="1"/>
    <col min="27" max="27" width="37.625" style="2" bestFit="1" customWidth="1"/>
    <col min="28" max="28" width="22.75" style="2" bestFit="1" customWidth="1"/>
    <col min="29" max="29" width="14.125" style="2" bestFit="1" customWidth="1"/>
    <col min="30" max="31" width="8.375" style="2" bestFit="1" customWidth="1"/>
    <col min="32" max="33" width="9.25" style="2" bestFit="1" customWidth="1"/>
    <col min="34" max="35" width="8.375" style="2" bestFit="1" customWidth="1"/>
    <col min="36" max="39" width="9.25" style="2" bestFit="1" customWidth="1"/>
    <col min="40" max="41" width="10.125" style="2" bestFit="1" customWidth="1"/>
    <col min="42" max="43" width="9.25" style="2" bestFit="1" customWidth="1"/>
    <col min="44" max="45" width="10.125" style="2" bestFit="1" customWidth="1"/>
    <col min="46" max="1019" width="7.625" style="2"/>
  </cols>
  <sheetData>
    <row r="1" spans="1:1020">
      <c r="A1" s="117" t="s">
        <v>69</v>
      </c>
      <c r="B1" s="118">
        <v>1</v>
      </c>
      <c r="C1" s="118">
        <v>1</v>
      </c>
      <c r="D1" s="118">
        <v>1</v>
      </c>
      <c r="E1" s="119">
        <v>1</v>
      </c>
      <c r="F1" s="118">
        <v>4</v>
      </c>
      <c r="G1" s="118">
        <v>4</v>
      </c>
      <c r="H1" s="118">
        <v>4</v>
      </c>
      <c r="I1" s="119">
        <v>4</v>
      </c>
      <c r="J1" s="118">
        <v>16</v>
      </c>
      <c r="K1" s="118">
        <v>16</v>
      </c>
      <c r="L1" s="118">
        <v>16</v>
      </c>
      <c r="M1" s="119">
        <v>16</v>
      </c>
      <c r="N1" s="118">
        <v>64</v>
      </c>
      <c r="O1" s="118">
        <v>64</v>
      </c>
      <c r="P1" s="118">
        <v>64</v>
      </c>
      <c r="Q1" s="119">
        <v>64</v>
      </c>
      <c r="R1" s="177"/>
      <c r="S1" s="180"/>
      <c r="T1" s="180"/>
      <c r="U1" s="180"/>
      <c r="AB1" s="2" t="s">
        <v>74</v>
      </c>
    </row>
    <row r="2" spans="1:1020">
      <c r="A2" s="120" t="s">
        <v>70</v>
      </c>
      <c r="B2" s="121">
        <v>1</v>
      </c>
      <c r="C2" s="121">
        <v>4</v>
      </c>
      <c r="D2" s="121">
        <v>16</v>
      </c>
      <c r="E2" s="18">
        <v>64</v>
      </c>
      <c r="F2" s="121">
        <v>1</v>
      </c>
      <c r="G2" s="121">
        <v>4</v>
      </c>
      <c r="H2" s="121">
        <v>16</v>
      </c>
      <c r="I2" s="18">
        <v>64</v>
      </c>
      <c r="J2" s="121">
        <v>1</v>
      </c>
      <c r="K2" s="121">
        <v>4</v>
      </c>
      <c r="L2" s="121">
        <v>16</v>
      </c>
      <c r="M2" s="18">
        <v>64</v>
      </c>
      <c r="N2" s="121">
        <v>1</v>
      </c>
      <c r="O2" s="121">
        <v>4</v>
      </c>
      <c r="P2" s="121">
        <v>16</v>
      </c>
      <c r="Q2" s="18">
        <v>64</v>
      </c>
      <c r="R2" s="178"/>
      <c r="S2" s="181"/>
      <c r="T2" s="181"/>
      <c r="U2" s="181"/>
      <c r="V2" s="2" t="s">
        <v>203</v>
      </c>
      <c r="AC2" s="2" t="s">
        <v>73</v>
      </c>
    </row>
    <row r="3" spans="1:1020" ht="15" thickBot="1">
      <c r="A3" s="122" t="s">
        <v>188</v>
      </c>
      <c r="B3" s="122" t="s">
        <v>1</v>
      </c>
      <c r="C3" s="122" t="s">
        <v>2</v>
      </c>
      <c r="D3" s="122" t="s">
        <v>3</v>
      </c>
      <c r="E3" s="123" t="s">
        <v>4</v>
      </c>
      <c r="F3" s="122" t="s">
        <v>5</v>
      </c>
      <c r="G3" s="122" t="s">
        <v>6</v>
      </c>
      <c r="H3" s="122" t="s">
        <v>7</v>
      </c>
      <c r="I3" s="123" t="s">
        <v>8</v>
      </c>
      <c r="J3" s="122" t="s">
        <v>9</v>
      </c>
      <c r="K3" s="122" t="s">
        <v>10</v>
      </c>
      <c r="L3" s="122" t="s">
        <v>11</v>
      </c>
      <c r="M3" s="123" t="s">
        <v>12</v>
      </c>
      <c r="N3" s="122" t="s">
        <v>13</v>
      </c>
      <c r="O3" s="122" t="s">
        <v>14</v>
      </c>
      <c r="P3" s="122" t="s">
        <v>15</v>
      </c>
      <c r="Q3" s="123" t="s">
        <v>16</v>
      </c>
      <c r="R3" s="175" t="s">
        <v>45</v>
      </c>
      <c r="S3" s="151" t="s">
        <v>202</v>
      </c>
      <c r="T3" s="151" t="s">
        <v>200</v>
      </c>
      <c r="U3" s="151" t="s">
        <v>67</v>
      </c>
      <c r="V3" s="211" t="s">
        <v>109</v>
      </c>
      <c r="W3" s="9" t="s">
        <v>201</v>
      </c>
      <c r="X3" s="10"/>
      <c r="Y3" s="10"/>
      <c r="Z3" s="9" t="s">
        <v>248</v>
      </c>
      <c r="AB3" s="11" t="s">
        <v>92</v>
      </c>
      <c r="AC3" s="11" t="s">
        <v>72</v>
      </c>
      <c r="AD3" s="291" t="s">
        <v>1</v>
      </c>
      <c r="AE3" s="291" t="s">
        <v>2</v>
      </c>
      <c r="AF3" s="291" t="s">
        <v>3</v>
      </c>
      <c r="AG3" s="292" t="s">
        <v>4</v>
      </c>
      <c r="AH3" s="291" t="s">
        <v>5</v>
      </c>
      <c r="AI3" s="291" t="s">
        <v>6</v>
      </c>
      <c r="AJ3" s="291" t="s">
        <v>7</v>
      </c>
      <c r="AK3" s="292" t="s">
        <v>8</v>
      </c>
      <c r="AL3" s="291" t="s">
        <v>9</v>
      </c>
      <c r="AM3" s="291" t="s">
        <v>10</v>
      </c>
      <c r="AN3" s="291" t="s">
        <v>11</v>
      </c>
      <c r="AO3" s="292" t="s">
        <v>12</v>
      </c>
      <c r="AP3" s="291" t="s">
        <v>13</v>
      </c>
      <c r="AQ3" s="291" t="s">
        <v>14</v>
      </c>
      <c r="AR3" s="291" t="s">
        <v>15</v>
      </c>
      <c r="AS3" s="292" t="s">
        <v>16</v>
      </c>
      <c r="AT3" s="281" t="s">
        <v>45</v>
      </c>
      <c r="AMF3" s="2"/>
    </row>
    <row r="4" spans="1:1020" ht="15" thickTop="1">
      <c r="A4" s="14" t="s">
        <v>17</v>
      </c>
      <c r="B4" s="197">
        <v>2.78</v>
      </c>
      <c r="C4" s="197">
        <v>3</v>
      </c>
      <c r="D4" s="197">
        <v>0.98</v>
      </c>
      <c r="E4" s="198">
        <v>0.94</v>
      </c>
      <c r="F4" s="197">
        <v>1.1399999999999999</v>
      </c>
      <c r="G4" s="197">
        <v>1.2</v>
      </c>
      <c r="H4" s="197">
        <v>1.4</v>
      </c>
      <c r="I4" s="198">
        <v>0.94</v>
      </c>
      <c r="J4" s="197">
        <v>2.44</v>
      </c>
      <c r="K4" s="197">
        <v>2.66</v>
      </c>
      <c r="L4" s="197">
        <v>3.12</v>
      </c>
      <c r="M4" s="198">
        <v>0.94</v>
      </c>
      <c r="N4" s="197">
        <v>7.78</v>
      </c>
      <c r="O4" s="197">
        <v>9.0399999999999991</v>
      </c>
      <c r="P4" s="197">
        <v>11.78</v>
      </c>
      <c r="Q4" s="198">
        <v>0.94</v>
      </c>
      <c r="R4" s="199" t="s">
        <v>59</v>
      </c>
      <c r="S4" s="205">
        <v>1</v>
      </c>
      <c r="T4" s="152"/>
      <c r="U4" s="152">
        <v>15</v>
      </c>
      <c r="V4" s="153">
        <f t="shared" ref="V4:V19" si="0">MAX(E4,H4,K4,N4)</f>
        <v>7.78</v>
      </c>
      <c r="W4" s="10" t="str">
        <f>IPC!R4</f>
        <v>ipres-4M</v>
      </c>
      <c r="X4" s="10"/>
      <c r="Y4" s="10"/>
      <c r="Z4" s="1" t="str">
        <f>IF(R4=W4,"+","no")</f>
        <v>+</v>
      </c>
      <c r="AB4" s="299">
        <f t="shared" ref="AB4:AB25" si="1">SUM(B4:H4)+SUM(J4:K4)+N4</f>
        <v>24.32</v>
      </c>
      <c r="AC4" s="26">
        <f t="shared" ref="AC4:AC25" si="2">SUM(AD4:AS4)</f>
        <v>111.33999999999999</v>
      </c>
      <c r="AD4" s="293">
        <f t="shared" ref="AD4:AD25" si="3">ABS(B4-B$28)</f>
        <v>0.9362499999999998</v>
      </c>
      <c r="AE4" s="293">
        <f t="shared" ref="AE4:AE25" si="4">ABS(C4-C$28)</f>
        <v>2.2612500000000004</v>
      </c>
      <c r="AF4" s="293">
        <f t="shared" ref="AF4:AF25" si="5">ABS(D4-D$28)</f>
        <v>5.1125000000000007</v>
      </c>
      <c r="AG4" s="293">
        <f t="shared" ref="AG4:AG25" si="6">ABS(E4-E$28)</f>
        <v>5.2375000000000007</v>
      </c>
      <c r="AH4" s="293">
        <f t="shared" ref="AH4:AH25" si="7">ABS(F4-F$28)</f>
        <v>4.6325000000000003</v>
      </c>
      <c r="AI4" s="293">
        <f t="shared" ref="AI4:AI25" si="8">ABS(G4-G$28)</f>
        <v>7.1924999999999999</v>
      </c>
      <c r="AJ4" s="293">
        <f t="shared" ref="AJ4:AJ25" si="9">ABS(H4-H$28)</f>
        <v>9.5737499999999986</v>
      </c>
      <c r="AK4" s="293">
        <f t="shared" ref="AK4:AK25" si="10">ABS(I4-I$28)</f>
        <v>8.3662500000000009</v>
      </c>
      <c r="AL4" s="293">
        <f t="shared" ref="AL4:AL25" si="11">ABS(J4-J$28)</f>
        <v>9.3862500000000022</v>
      </c>
      <c r="AM4" s="293">
        <f t="shared" ref="AM4:AM25" si="12">ABS(K4-K$28)</f>
        <v>10.657499999999999</v>
      </c>
      <c r="AN4" s="293">
        <f t="shared" ref="AN4:AN25" si="13">ABS(L4-L$28)</f>
        <v>12.315000000000001</v>
      </c>
      <c r="AO4" s="293">
        <f t="shared" ref="AO4:AO25" si="14">ABS(M4-M$28)</f>
        <v>9.1475000000000009</v>
      </c>
      <c r="AP4" s="293">
        <f t="shared" ref="AP4:AP25" si="15">ABS(N4-N$28)</f>
        <v>12.248749999999998</v>
      </c>
      <c r="AQ4" s="293">
        <f t="shared" ref="AQ4:AQ25" si="16">ABS(O4-O$28)</f>
        <v>6.0375000000000014</v>
      </c>
      <c r="AR4" s="293">
        <f t="shared" ref="AR4:AR25" si="17">ABS(P4-P$28)</f>
        <v>2.1587500000000013</v>
      </c>
      <c r="AS4" s="293">
        <f t="shared" ref="AS4:AS25" si="18">ABS(Q4-Q$28)</f>
        <v>6.0762499999999999</v>
      </c>
      <c r="AT4" s="289" t="str">
        <f t="shared" ref="AT4:AT25" si="19">R4</f>
        <v>ipres-4M</v>
      </c>
      <c r="AMF4" s="2"/>
    </row>
    <row r="5" spans="1:1020">
      <c r="A5" s="14" t="s">
        <v>18</v>
      </c>
      <c r="B5" s="197">
        <v>2.64</v>
      </c>
      <c r="C5" s="197">
        <v>3</v>
      </c>
      <c r="D5" s="197">
        <v>0.98</v>
      </c>
      <c r="E5" s="198">
        <v>0.94</v>
      </c>
      <c r="F5" s="197">
        <v>5.88</v>
      </c>
      <c r="G5" s="197">
        <v>6.36</v>
      </c>
      <c r="H5" s="197">
        <v>1.4</v>
      </c>
      <c r="I5" s="198">
        <v>0.94</v>
      </c>
      <c r="J5" s="197">
        <v>15.46</v>
      </c>
      <c r="K5" s="197">
        <v>2.58</v>
      </c>
      <c r="L5" s="197">
        <v>3.26</v>
      </c>
      <c r="M5" s="198">
        <v>0.94</v>
      </c>
      <c r="N5" s="197">
        <v>7.76</v>
      </c>
      <c r="O5" s="197">
        <v>7.68</v>
      </c>
      <c r="P5" s="197">
        <v>11.14</v>
      </c>
      <c r="Q5" s="198">
        <v>0.94</v>
      </c>
      <c r="R5" s="199" t="s">
        <v>52</v>
      </c>
      <c r="S5" s="152">
        <v>2</v>
      </c>
      <c r="T5" s="152"/>
      <c r="U5" s="152">
        <v>8</v>
      </c>
      <c r="V5" s="153">
        <f t="shared" si="0"/>
        <v>7.76</v>
      </c>
      <c r="W5" s="10" t="str">
        <f>IPC!R5</f>
        <v>4M-reassembly</v>
      </c>
      <c r="X5" s="10"/>
      <c r="Y5" s="10"/>
      <c r="Z5" s="1" t="str">
        <f t="shared" ref="Z5:Z25" si="20">IF(R5=W5,"+","no")</f>
        <v>+</v>
      </c>
      <c r="AB5" s="297">
        <f t="shared" si="1"/>
        <v>46.999999999999993</v>
      </c>
      <c r="AC5" s="26">
        <f t="shared" si="2"/>
        <v>98.002499999999998</v>
      </c>
      <c r="AD5" s="293">
        <f t="shared" si="3"/>
        <v>1.0762499999999995</v>
      </c>
      <c r="AE5" s="293">
        <f t="shared" si="4"/>
        <v>2.2612500000000004</v>
      </c>
      <c r="AF5" s="293">
        <f t="shared" si="5"/>
        <v>5.1125000000000007</v>
      </c>
      <c r="AG5" s="293">
        <f t="shared" si="6"/>
        <v>5.2375000000000007</v>
      </c>
      <c r="AH5" s="293">
        <f t="shared" si="7"/>
        <v>0.10749999999999993</v>
      </c>
      <c r="AI5" s="293">
        <f t="shared" si="8"/>
        <v>2.0324999999999998</v>
      </c>
      <c r="AJ5" s="293">
        <f t="shared" si="9"/>
        <v>9.5737499999999986</v>
      </c>
      <c r="AK5" s="293">
        <f t="shared" si="10"/>
        <v>8.3662500000000009</v>
      </c>
      <c r="AL5" s="293">
        <f t="shared" si="11"/>
        <v>3.6337499999999991</v>
      </c>
      <c r="AM5" s="293">
        <f t="shared" si="12"/>
        <v>10.737499999999999</v>
      </c>
      <c r="AN5" s="293">
        <f t="shared" si="13"/>
        <v>12.175000000000002</v>
      </c>
      <c r="AO5" s="293">
        <f t="shared" si="14"/>
        <v>9.1475000000000009</v>
      </c>
      <c r="AP5" s="293">
        <f t="shared" si="15"/>
        <v>12.268749999999999</v>
      </c>
      <c r="AQ5" s="293">
        <f t="shared" si="16"/>
        <v>7.3975000000000009</v>
      </c>
      <c r="AR5" s="293">
        <f t="shared" si="17"/>
        <v>2.7987500000000001</v>
      </c>
      <c r="AS5" s="293">
        <f t="shared" si="18"/>
        <v>6.0762499999999999</v>
      </c>
      <c r="AT5" s="289" t="str">
        <f t="shared" si="19"/>
        <v>4M-reassembly</v>
      </c>
      <c r="AMF5" s="2"/>
    </row>
    <row r="6" spans="1:1020">
      <c r="A6" s="14" t="s">
        <v>19</v>
      </c>
      <c r="B6" s="197">
        <v>3.2</v>
      </c>
      <c r="C6" s="197">
        <v>2.9</v>
      </c>
      <c r="D6" s="197">
        <v>4.78</v>
      </c>
      <c r="E6" s="198">
        <v>0.98</v>
      </c>
      <c r="F6" s="197">
        <v>4.42</v>
      </c>
      <c r="G6" s="197">
        <v>4.96</v>
      </c>
      <c r="H6" s="197">
        <v>6.3</v>
      </c>
      <c r="I6" s="198">
        <v>0.98</v>
      </c>
      <c r="J6" s="197">
        <v>1.58</v>
      </c>
      <c r="K6" s="197">
        <v>1.8</v>
      </c>
      <c r="L6" s="197">
        <v>11.92</v>
      </c>
      <c r="M6" s="198">
        <v>0.98</v>
      </c>
      <c r="N6" s="197">
        <v>4.46</v>
      </c>
      <c r="O6" s="197">
        <v>4.74</v>
      </c>
      <c r="P6" s="197">
        <v>7.32</v>
      </c>
      <c r="Q6" s="198">
        <v>0.98</v>
      </c>
      <c r="R6" s="199" t="s">
        <v>101</v>
      </c>
      <c r="S6" s="152">
        <v>3</v>
      </c>
      <c r="T6" s="152"/>
      <c r="U6" s="152">
        <v>2</v>
      </c>
      <c r="V6" s="153">
        <f t="shared" si="0"/>
        <v>6.3</v>
      </c>
      <c r="W6" s="10" t="str">
        <f>IPC!R6</f>
        <v>4M-check-reassembly</v>
      </c>
      <c r="X6" s="10"/>
      <c r="Y6" s="10"/>
      <c r="Z6" s="1" t="str">
        <f t="shared" si="20"/>
        <v>+</v>
      </c>
      <c r="AB6" s="297">
        <f t="shared" si="1"/>
        <v>35.380000000000003</v>
      </c>
      <c r="AC6" s="26">
        <f t="shared" si="2"/>
        <v>100.12</v>
      </c>
      <c r="AD6" s="293">
        <f t="shared" si="3"/>
        <v>0.51624999999999943</v>
      </c>
      <c r="AE6" s="293">
        <f t="shared" si="4"/>
        <v>2.3612500000000005</v>
      </c>
      <c r="AF6" s="293">
        <f t="shared" si="5"/>
        <v>1.3125</v>
      </c>
      <c r="AG6" s="293">
        <f t="shared" si="6"/>
        <v>5.1975000000000016</v>
      </c>
      <c r="AH6" s="293">
        <f t="shared" si="7"/>
        <v>1.3525</v>
      </c>
      <c r="AI6" s="293">
        <f t="shared" si="8"/>
        <v>3.4325000000000001</v>
      </c>
      <c r="AJ6" s="293">
        <f t="shared" si="9"/>
        <v>4.6737499999999992</v>
      </c>
      <c r="AK6" s="293">
        <f t="shared" si="10"/>
        <v>8.3262499999999999</v>
      </c>
      <c r="AL6" s="293">
        <f t="shared" si="11"/>
        <v>10.246250000000002</v>
      </c>
      <c r="AM6" s="293">
        <f t="shared" si="12"/>
        <v>11.517499999999998</v>
      </c>
      <c r="AN6" s="293">
        <f t="shared" si="13"/>
        <v>3.5150000000000023</v>
      </c>
      <c r="AO6" s="293">
        <f t="shared" si="14"/>
        <v>9.1074999999999999</v>
      </c>
      <c r="AP6" s="293">
        <f t="shared" si="15"/>
        <v>15.568749999999998</v>
      </c>
      <c r="AQ6" s="293">
        <f t="shared" si="16"/>
        <v>10.3375</v>
      </c>
      <c r="AR6" s="293">
        <f t="shared" si="17"/>
        <v>6.6187500000000004</v>
      </c>
      <c r="AS6" s="293">
        <f t="shared" si="18"/>
        <v>6.036249999999999</v>
      </c>
      <c r="AT6" s="289" t="str">
        <f t="shared" si="19"/>
        <v>4M-check-reassembly</v>
      </c>
      <c r="AMF6" s="2"/>
    </row>
    <row r="7" spans="1:1020">
      <c r="A7" s="145" t="s">
        <v>20</v>
      </c>
      <c r="B7" s="285">
        <v>2.4</v>
      </c>
      <c r="C7" s="285">
        <v>2.2999999999999998</v>
      </c>
      <c r="D7" s="285">
        <v>2.7</v>
      </c>
      <c r="E7" s="286">
        <v>1</v>
      </c>
      <c r="F7" s="285">
        <v>1.22</v>
      </c>
      <c r="G7" s="285">
        <v>2.44</v>
      </c>
      <c r="H7" s="285">
        <v>4.42</v>
      </c>
      <c r="I7" s="286">
        <v>1</v>
      </c>
      <c r="J7" s="285">
        <v>6.68</v>
      </c>
      <c r="K7" s="285">
        <v>2.1</v>
      </c>
      <c r="L7" s="285">
        <v>2.76</v>
      </c>
      <c r="M7" s="286">
        <v>1</v>
      </c>
      <c r="N7" s="285">
        <v>14.34</v>
      </c>
      <c r="O7" s="285">
        <v>6.68</v>
      </c>
      <c r="P7" s="285">
        <v>7.66</v>
      </c>
      <c r="Q7" s="286">
        <v>1</v>
      </c>
      <c r="R7" s="287" t="s">
        <v>48</v>
      </c>
      <c r="S7" s="274">
        <v>4</v>
      </c>
      <c r="T7" s="274"/>
      <c r="U7" s="274">
        <v>4</v>
      </c>
      <c r="V7" s="276">
        <f t="shared" si="0"/>
        <v>14.34</v>
      </c>
      <c r="W7" s="288" t="str">
        <f>IPC!R7</f>
        <v>4M-check-reassembly-tcp</v>
      </c>
      <c r="X7" s="288"/>
      <c r="Y7" s="288"/>
      <c r="Z7" s="196" t="str">
        <f t="shared" si="20"/>
        <v>+</v>
      </c>
      <c r="AA7" s="125"/>
      <c r="AB7" s="298">
        <f t="shared" si="1"/>
        <v>39.599999999999994</v>
      </c>
      <c r="AC7" s="280">
        <f t="shared" si="2"/>
        <v>102.72000000000001</v>
      </c>
      <c r="AD7" s="294">
        <f t="shared" si="3"/>
        <v>1.3162499999999997</v>
      </c>
      <c r="AE7" s="294">
        <f t="shared" si="4"/>
        <v>2.9612500000000006</v>
      </c>
      <c r="AF7" s="294">
        <f t="shared" si="5"/>
        <v>3.3925000000000001</v>
      </c>
      <c r="AG7" s="294">
        <f t="shared" si="6"/>
        <v>5.1775000000000011</v>
      </c>
      <c r="AH7" s="294">
        <f t="shared" si="7"/>
        <v>4.5525000000000002</v>
      </c>
      <c r="AI7" s="294">
        <f t="shared" si="8"/>
        <v>5.9525000000000006</v>
      </c>
      <c r="AJ7" s="294">
        <f t="shared" si="9"/>
        <v>6.5537499999999991</v>
      </c>
      <c r="AK7" s="294">
        <f t="shared" si="10"/>
        <v>8.3062500000000004</v>
      </c>
      <c r="AL7" s="294">
        <f t="shared" si="11"/>
        <v>5.146250000000002</v>
      </c>
      <c r="AM7" s="294">
        <f t="shared" si="12"/>
        <v>11.217499999999999</v>
      </c>
      <c r="AN7" s="294">
        <f t="shared" si="13"/>
        <v>12.675000000000002</v>
      </c>
      <c r="AO7" s="294">
        <f t="shared" si="14"/>
        <v>9.0875000000000004</v>
      </c>
      <c r="AP7" s="294">
        <f t="shared" si="15"/>
        <v>5.6887499999999989</v>
      </c>
      <c r="AQ7" s="294">
        <f t="shared" si="16"/>
        <v>8.3975000000000009</v>
      </c>
      <c r="AR7" s="294">
        <f t="shared" si="17"/>
        <v>6.2787500000000005</v>
      </c>
      <c r="AS7" s="294">
        <f t="shared" si="18"/>
        <v>6.0162499999999994</v>
      </c>
      <c r="AT7" s="290" t="str">
        <f t="shared" si="19"/>
        <v>4M-check-reassembly-tcp</v>
      </c>
      <c r="AU7" s="125"/>
      <c r="AMF7" s="2"/>
    </row>
    <row r="8" spans="1:1020">
      <c r="A8" s="14" t="s">
        <v>21</v>
      </c>
      <c r="B8" s="197">
        <v>3.24</v>
      </c>
      <c r="C8" s="197">
        <v>4.72</v>
      </c>
      <c r="D8" s="197">
        <v>5.4</v>
      </c>
      <c r="E8" s="198">
        <v>1.1000000000000001</v>
      </c>
      <c r="F8" s="197">
        <v>3.78</v>
      </c>
      <c r="G8" s="197">
        <v>6.08</v>
      </c>
      <c r="H8" s="197">
        <v>7.96</v>
      </c>
      <c r="I8" s="198">
        <v>1.1000000000000001</v>
      </c>
      <c r="J8" s="197">
        <v>8.8800000000000008</v>
      </c>
      <c r="K8" s="197">
        <v>4.0199999999999996</v>
      </c>
      <c r="L8" s="197">
        <v>14.08</v>
      </c>
      <c r="M8" s="198">
        <v>1.1000000000000001</v>
      </c>
      <c r="N8" s="197">
        <v>17.28</v>
      </c>
      <c r="O8" s="197">
        <v>15.24</v>
      </c>
      <c r="P8" s="197">
        <v>7.74</v>
      </c>
      <c r="Q8" s="198">
        <v>1.1000000000000001</v>
      </c>
      <c r="R8" s="199" t="s">
        <v>47</v>
      </c>
      <c r="S8" s="152">
        <v>5</v>
      </c>
      <c r="T8" s="152"/>
      <c r="U8" s="152">
        <v>3</v>
      </c>
      <c r="V8" s="153">
        <f t="shared" si="0"/>
        <v>17.28</v>
      </c>
      <c r="W8" s="10" t="str">
        <f>IPC!R8</f>
        <v>4M-check-reassembly-tcp-cmykw2-rotate</v>
      </c>
      <c r="X8" s="10"/>
      <c r="Y8" s="10"/>
      <c r="Z8" s="1" t="str">
        <f t="shared" si="20"/>
        <v>+</v>
      </c>
      <c r="AB8" s="299">
        <f t="shared" si="1"/>
        <v>62.46</v>
      </c>
      <c r="AC8" s="26">
        <f t="shared" si="2"/>
        <v>59.925000000000004</v>
      </c>
      <c r="AD8" s="293">
        <f t="shared" si="3"/>
        <v>0.4762499999999994</v>
      </c>
      <c r="AE8" s="293">
        <f t="shared" si="4"/>
        <v>0.54125000000000068</v>
      </c>
      <c r="AF8" s="293">
        <f t="shared" si="5"/>
        <v>0.69249999999999989</v>
      </c>
      <c r="AG8" s="293">
        <f t="shared" si="6"/>
        <v>5.0775000000000006</v>
      </c>
      <c r="AH8" s="293">
        <f t="shared" si="7"/>
        <v>1.9925000000000002</v>
      </c>
      <c r="AI8" s="293">
        <f t="shared" si="8"/>
        <v>2.3125</v>
      </c>
      <c r="AJ8" s="293">
        <f t="shared" si="9"/>
        <v>3.013749999999999</v>
      </c>
      <c r="AK8" s="293">
        <f t="shared" si="10"/>
        <v>8.2062500000000007</v>
      </c>
      <c r="AL8" s="293">
        <f t="shared" si="11"/>
        <v>2.9462500000000009</v>
      </c>
      <c r="AM8" s="293">
        <f t="shared" si="12"/>
        <v>9.2974999999999994</v>
      </c>
      <c r="AN8" s="293">
        <f t="shared" si="13"/>
        <v>1.3550000000000022</v>
      </c>
      <c r="AO8" s="293">
        <f t="shared" si="14"/>
        <v>8.9875000000000007</v>
      </c>
      <c r="AP8" s="293">
        <f t="shared" si="15"/>
        <v>2.7487499999999976</v>
      </c>
      <c r="AQ8" s="293">
        <f t="shared" si="16"/>
        <v>0.16249999999999964</v>
      </c>
      <c r="AR8" s="293">
        <f t="shared" si="17"/>
        <v>6.1987500000000004</v>
      </c>
      <c r="AS8" s="293">
        <f t="shared" si="18"/>
        <v>5.9162499999999998</v>
      </c>
      <c r="AT8" s="289" t="str">
        <f t="shared" si="19"/>
        <v>4M-check-reassembly-tcp-cmykw2-rotate</v>
      </c>
      <c r="AMF8" s="2"/>
    </row>
    <row r="9" spans="1:1020">
      <c r="A9" s="14" t="s">
        <v>22</v>
      </c>
      <c r="B9" s="197">
        <v>6.72</v>
      </c>
      <c r="C9" s="197">
        <v>8.16</v>
      </c>
      <c r="D9" s="197">
        <v>7.66</v>
      </c>
      <c r="E9" s="198">
        <v>8.6199999999999992</v>
      </c>
      <c r="F9" s="197">
        <v>8.18</v>
      </c>
      <c r="G9" s="197">
        <v>9.2200000000000006</v>
      </c>
      <c r="H9" s="197">
        <v>10.02</v>
      </c>
      <c r="I9" s="198">
        <v>12.1</v>
      </c>
      <c r="J9" s="197">
        <v>12.52</v>
      </c>
      <c r="K9" s="197">
        <v>8.9600000000000009</v>
      </c>
      <c r="L9" s="197">
        <v>12.36</v>
      </c>
      <c r="M9" s="198">
        <v>11.96</v>
      </c>
      <c r="N9" s="197">
        <v>15.84</v>
      </c>
      <c r="O9" s="197">
        <v>13.48</v>
      </c>
      <c r="P9" s="197">
        <v>12.28</v>
      </c>
      <c r="Q9" s="198">
        <v>8.58</v>
      </c>
      <c r="R9" s="199" t="s">
        <v>46</v>
      </c>
      <c r="S9" s="152">
        <v>6</v>
      </c>
      <c r="T9" s="152"/>
      <c r="U9" s="152">
        <v>1</v>
      </c>
      <c r="V9" s="153">
        <f t="shared" si="0"/>
        <v>15.84</v>
      </c>
      <c r="W9" s="10" t="str">
        <f>IPC!R9</f>
        <v>4M-check</v>
      </c>
      <c r="X9" s="10"/>
      <c r="Y9" s="10"/>
      <c r="Z9" s="1" t="str">
        <f t="shared" si="20"/>
        <v>+</v>
      </c>
      <c r="AB9" s="297">
        <f t="shared" si="1"/>
        <v>95.9</v>
      </c>
      <c r="AC9" s="27">
        <f t="shared" si="2"/>
        <v>35.902499999999989</v>
      </c>
      <c r="AD9" s="293">
        <f t="shared" si="3"/>
        <v>3.0037500000000001</v>
      </c>
      <c r="AE9" s="293">
        <f t="shared" si="4"/>
        <v>2.8987499999999997</v>
      </c>
      <c r="AF9" s="293">
        <f t="shared" si="5"/>
        <v>1.5674999999999999</v>
      </c>
      <c r="AG9" s="293">
        <f t="shared" si="6"/>
        <v>2.4424999999999981</v>
      </c>
      <c r="AH9" s="293">
        <f t="shared" si="7"/>
        <v>2.4074999999999998</v>
      </c>
      <c r="AI9" s="293">
        <f t="shared" si="8"/>
        <v>0.82750000000000057</v>
      </c>
      <c r="AJ9" s="293">
        <f t="shared" si="9"/>
        <v>0.95374999999999943</v>
      </c>
      <c r="AK9" s="293">
        <f t="shared" si="10"/>
        <v>2.7937499999999993</v>
      </c>
      <c r="AL9" s="293">
        <f t="shared" si="11"/>
        <v>0.69374999999999787</v>
      </c>
      <c r="AM9" s="293">
        <f t="shared" si="12"/>
        <v>4.3574999999999982</v>
      </c>
      <c r="AN9" s="293">
        <f t="shared" si="13"/>
        <v>3.0750000000000028</v>
      </c>
      <c r="AO9" s="293">
        <f t="shared" si="14"/>
        <v>1.8725000000000005</v>
      </c>
      <c r="AP9" s="293">
        <f t="shared" si="15"/>
        <v>4.1887499999999989</v>
      </c>
      <c r="AQ9" s="293">
        <f t="shared" si="16"/>
        <v>1.5975000000000001</v>
      </c>
      <c r="AR9" s="293">
        <f t="shared" si="17"/>
        <v>1.6587500000000013</v>
      </c>
      <c r="AS9" s="293">
        <f t="shared" si="18"/>
        <v>1.5637500000000006</v>
      </c>
      <c r="AT9" s="289" t="str">
        <f t="shared" si="19"/>
        <v>4M-check</v>
      </c>
      <c r="AMF9" s="2"/>
    </row>
    <row r="10" spans="1:1020">
      <c r="A10" s="14" t="s">
        <v>23</v>
      </c>
      <c r="B10" s="197">
        <v>8.5399999999999991</v>
      </c>
      <c r="C10" s="197">
        <v>8.24</v>
      </c>
      <c r="D10" s="197">
        <v>10.119999999999999</v>
      </c>
      <c r="E10" s="198">
        <v>9.74</v>
      </c>
      <c r="F10" s="197">
        <v>11.28</v>
      </c>
      <c r="G10" s="197">
        <v>13.86</v>
      </c>
      <c r="H10" s="197">
        <v>15.72</v>
      </c>
      <c r="I10" s="198">
        <v>15.26</v>
      </c>
      <c r="J10" s="197">
        <v>12.16</v>
      </c>
      <c r="K10" s="197">
        <v>15.24</v>
      </c>
      <c r="L10" s="197">
        <v>15.8</v>
      </c>
      <c r="M10" s="198">
        <v>12.12</v>
      </c>
      <c r="N10" s="197">
        <v>12.84</v>
      </c>
      <c r="O10" s="197">
        <v>15.54</v>
      </c>
      <c r="P10" s="197">
        <v>13.54</v>
      </c>
      <c r="Q10" s="198">
        <v>6.1</v>
      </c>
      <c r="R10" s="199" t="s">
        <v>62</v>
      </c>
      <c r="S10" s="152">
        <v>7</v>
      </c>
      <c r="T10" s="152"/>
      <c r="U10" s="152">
        <v>18</v>
      </c>
      <c r="V10" s="153">
        <f t="shared" si="0"/>
        <v>15.72</v>
      </c>
      <c r="W10" s="10" t="str">
        <f>IPC!R10</f>
        <v>rotate-34kX128w1</v>
      </c>
      <c r="X10" s="10"/>
      <c r="Y10" s="10"/>
      <c r="Z10" s="1" t="str">
        <f t="shared" si="20"/>
        <v>+</v>
      </c>
      <c r="AB10" s="297">
        <f t="shared" si="1"/>
        <v>117.74000000000001</v>
      </c>
      <c r="AC10" s="26">
        <f t="shared" si="2"/>
        <v>50.687499999999993</v>
      </c>
      <c r="AD10" s="293">
        <f t="shared" si="3"/>
        <v>4.8237499999999995</v>
      </c>
      <c r="AE10" s="293">
        <f t="shared" si="4"/>
        <v>2.9787499999999998</v>
      </c>
      <c r="AF10" s="293">
        <f t="shared" si="5"/>
        <v>4.027499999999999</v>
      </c>
      <c r="AG10" s="293">
        <f t="shared" si="6"/>
        <v>3.5624999999999991</v>
      </c>
      <c r="AH10" s="293">
        <f t="shared" si="7"/>
        <v>5.5074999999999994</v>
      </c>
      <c r="AI10" s="293">
        <f t="shared" si="8"/>
        <v>5.4674999999999994</v>
      </c>
      <c r="AJ10" s="293">
        <f t="shared" si="9"/>
        <v>4.7462500000000016</v>
      </c>
      <c r="AK10" s="293">
        <f t="shared" si="10"/>
        <v>5.9537499999999994</v>
      </c>
      <c r="AL10" s="293">
        <f t="shared" si="11"/>
        <v>0.33374999999999844</v>
      </c>
      <c r="AM10" s="293">
        <f t="shared" si="12"/>
        <v>1.9225000000000012</v>
      </c>
      <c r="AN10" s="293">
        <f t="shared" si="13"/>
        <v>0.36499999999999844</v>
      </c>
      <c r="AO10" s="293">
        <f t="shared" si="14"/>
        <v>2.0324999999999989</v>
      </c>
      <c r="AP10" s="293">
        <f t="shared" si="15"/>
        <v>7.1887499999999989</v>
      </c>
      <c r="AQ10" s="293">
        <f t="shared" si="16"/>
        <v>0.46249999999999858</v>
      </c>
      <c r="AR10" s="293">
        <f t="shared" si="17"/>
        <v>0.39875000000000149</v>
      </c>
      <c r="AS10" s="293">
        <f t="shared" si="18"/>
        <v>0.91624999999999979</v>
      </c>
      <c r="AT10" s="289" t="str">
        <f t="shared" si="19"/>
        <v>rotate-34kX128w1</v>
      </c>
      <c r="AMF10" s="2"/>
    </row>
    <row r="11" spans="1:1020">
      <c r="A11" s="145" t="s">
        <v>24</v>
      </c>
      <c r="B11" s="249">
        <v>6.42</v>
      </c>
      <c r="C11" s="285">
        <v>11.02</v>
      </c>
      <c r="D11" s="285">
        <v>12.4</v>
      </c>
      <c r="E11" s="286">
        <v>14.52</v>
      </c>
      <c r="F11" s="285">
        <v>13.72</v>
      </c>
      <c r="G11" s="285">
        <v>22.94</v>
      </c>
      <c r="H11" s="285">
        <v>25.16</v>
      </c>
      <c r="I11" s="286">
        <v>21.02</v>
      </c>
      <c r="J11" s="285">
        <v>33.340000000000003</v>
      </c>
      <c r="K11" s="285">
        <v>35.06</v>
      </c>
      <c r="L11" s="285">
        <v>30.22</v>
      </c>
      <c r="M11" s="286">
        <v>21.88</v>
      </c>
      <c r="N11" s="285">
        <v>37.74</v>
      </c>
      <c r="O11" s="285">
        <v>1.7</v>
      </c>
      <c r="P11" s="285">
        <v>17.62</v>
      </c>
      <c r="Q11" s="286">
        <v>6.06</v>
      </c>
      <c r="R11" s="287" t="s">
        <v>65</v>
      </c>
      <c r="S11" s="274">
        <v>8</v>
      </c>
      <c r="T11" s="274"/>
      <c r="U11" s="274">
        <v>21</v>
      </c>
      <c r="V11" s="276">
        <f t="shared" si="0"/>
        <v>37.74</v>
      </c>
      <c r="W11" s="288" t="str">
        <f>IPC!R11</f>
        <v>rotate-color1Mp</v>
      </c>
      <c r="X11" s="288"/>
      <c r="Y11" s="288"/>
      <c r="Z11" s="196" t="str">
        <f t="shared" si="20"/>
        <v>+</v>
      </c>
      <c r="AA11" s="125"/>
      <c r="AB11" s="307">
        <f t="shared" si="1"/>
        <v>212.32</v>
      </c>
      <c r="AC11" s="280">
        <f t="shared" si="2"/>
        <v>177.06750000000002</v>
      </c>
      <c r="AD11" s="294">
        <f t="shared" si="3"/>
        <v>2.7037500000000003</v>
      </c>
      <c r="AE11" s="294">
        <f t="shared" si="4"/>
        <v>5.7587499999999991</v>
      </c>
      <c r="AF11" s="294">
        <f t="shared" si="5"/>
        <v>6.3075000000000001</v>
      </c>
      <c r="AG11" s="294">
        <f t="shared" si="6"/>
        <v>8.3424999999999976</v>
      </c>
      <c r="AH11" s="294">
        <f t="shared" si="7"/>
        <v>7.9475000000000007</v>
      </c>
      <c r="AI11" s="294">
        <f t="shared" si="8"/>
        <v>14.547500000000001</v>
      </c>
      <c r="AJ11" s="294">
        <f t="shared" si="9"/>
        <v>14.186250000000001</v>
      </c>
      <c r="AK11" s="294">
        <f t="shared" si="10"/>
        <v>11.713749999999999</v>
      </c>
      <c r="AL11" s="294">
        <f t="shared" si="11"/>
        <v>21.513750000000002</v>
      </c>
      <c r="AM11" s="294">
        <f t="shared" si="12"/>
        <v>21.742500000000003</v>
      </c>
      <c r="AN11" s="294">
        <f t="shared" si="13"/>
        <v>14.784999999999997</v>
      </c>
      <c r="AO11" s="294">
        <f t="shared" si="14"/>
        <v>11.792499999999999</v>
      </c>
      <c r="AP11" s="294">
        <f t="shared" si="15"/>
        <v>17.711250000000003</v>
      </c>
      <c r="AQ11" s="294">
        <f t="shared" si="16"/>
        <v>13.377500000000001</v>
      </c>
      <c r="AR11" s="294">
        <f t="shared" si="17"/>
        <v>3.6812500000000004</v>
      </c>
      <c r="AS11" s="294">
        <f t="shared" si="18"/>
        <v>0.95624999999999982</v>
      </c>
      <c r="AT11" s="290" t="str">
        <f t="shared" si="19"/>
        <v>rotate-color1Mp</v>
      </c>
      <c r="AU11" s="125"/>
      <c r="AMF11" s="2"/>
    </row>
    <row r="12" spans="1:1020">
      <c r="A12" s="14" t="s">
        <v>25</v>
      </c>
      <c r="B12" s="197">
        <v>3.8</v>
      </c>
      <c r="C12" s="197">
        <v>8.32</v>
      </c>
      <c r="D12" s="197">
        <v>12.4</v>
      </c>
      <c r="E12" s="198">
        <v>13.24</v>
      </c>
      <c r="F12" s="197">
        <v>5.6</v>
      </c>
      <c r="G12" s="197">
        <v>1.7</v>
      </c>
      <c r="H12" s="197">
        <v>18.38</v>
      </c>
      <c r="I12" s="198">
        <v>18.260000000000002</v>
      </c>
      <c r="J12" s="197">
        <v>15.8</v>
      </c>
      <c r="K12" s="197">
        <v>21.94</v>
      </c>
      <c r="L12" s="197">
        <v>20.100000000000001</v>
      </c>
      <c r="M12" s="198">
        <v>17.600000000000001</v>
      </c>
      <c r="N12" s="197">
        <v>18.739999999999998</v>
      </c>
      <c r="O12" s="197">
        <v>19.28</v>
      </c>
      <c r="P12" s="197">
        <v>1.58</v>
      </c>
      <c r="Q12" s="198">
        <v>9.44</v>
      </c>
      <c r="R12" s="199" t="s">
        <v>51</v>
      </c>
      <c r="S12" s="152">
        <v>9</v>
      </c>
      <c r="T12" s="152"/>
      <c r="U12" s="152">
        <v>7</v>
      </c>
      <c r="V12" s="153">
        <f t="shared" si="0"/>
        <v>21.94</v>
      </c>
      <c r="W12" s="10" t="str">
        <f>IPC!R12</f>
        <v>4M-cmykw2-rotatew2</v>
      </c>
      <c r="X12" s="10"/>
      <c r="Y12" s="10"/>
      <c r="Z12" s="1" t="str">
        <f t="shared" si="20"/>
        <v>+</v>
      </c>
      <c r="AB12" s="297">
        <f t="shared" si="1"/>
        <v>119.92</v>
      </c>
      <c r="AC12" s="26">
        <f t="shared" si="2"/>
        <v>84.784999999999982</v>
      </c>
      <c r="AD12" s="293">
        <f t="shared" si="3"/>
        <v>8.3750000000000213E-2</v>
      </c>
      <c r="AE12" s="293">
        <f t="shared" si="4"/>
        <v>3.0587499999999999</v>
      </c>
      <c r="AF12" s="293">
        <f t="shared" si="5"/>
        <v>6.3075000000000001</v>
      </c>
      <c r="AG12" s="293">
        <f t="shared" si="6"/>
        <v>7.0624999999999991</v>
      </c>
      <c r="AH12" s="293">
        <f t="shared" si="7"/>
        <v>0.17250000000000032</v>
      </c>
      <c r="AI12" s="293">
        <f t="shared" si="8"/>
        <v>6.6924999999999999</v>
      </c>
      <c r="AJ12" s="293">
        <f t="shared" si="9"/>
        <v>7.40625</v>
      </c>
      <c r="AK12" s="293">
        <f t="shared" si="10"/>
        <v>8.9537500000000012</v>
      </c>
      <c r="AL12" s="293">
        <f t="shared" si="11"/>
        <v>3.973749999999999</v>
      </c>
      <c r="AM12" s="293">
        <f t="shared" si="12"/>
        <v>8.6225000000000023</v>
      </c>
      <c r="AN12" s="293">
        <f t="shared" si="13"/>
        <v>4.6649999999999991</v>
      </c>
      <c r="AO12" s="293">
        <f t="shared" si="14"/>
        <v>7.5125000000000011</v>
      </c>
      <c r="AP12" s="293">
        <f t="shared" si="15"/>
        <v>1.2887500000000003</v>
      </c>
      <c r="AQ12" s="293">
        <f t="shared" si="16"/>
        <v>4.2025000000000006</v>
      </c>
      <c r="AR12" s="293">
        <f t="shared" si="17"/>
        <v>12.358750000000001</v>
      </c>
      <c r="AS12" s="293">
        <f t="shared" si="18"/>
        <v>2.4237500000000001</v>
      </c>
      <c r="AT12" s="289" t="str">
        <f t="shared" si="19"/>
        <v>4M-cmykw2-rotatew2</v>
      </c>
      <c r="AMF12" s="2"/>
    </row>
    <row r="13" spans="1:1020">
      <c r="A13" s="14" t="s">
        <v>26</v>
      </c>
      <c r="B13" s="197">
        <v>3.72</v>
      </c>
      <c r="C13" s="197">
        <v>8.16</v>
      </c>
      <c r="D13" s="197">
        <v>11.86</v>
      </c>
      <c r="E13" s="198">
        <v>13.18</v>
      </c>
      <c r="F13" s="197">
        <v>8.24</v>
      </c>
      <c r="G13" s="197">
        <v>17.22</v>
      </c>
      <c r="H13" s="197">
        <v>19.36</v>
      </c>
      <c r="I13" s="198">
        <v>16.760000000000002</v>
      </c>
      <c r="J13" s="197">
        <v>15.3</v>
      </c>
      <c r="K13" s="197">
        <v>19.98</v>
      </c>
      <c r="L13" s="197">
        <v>20.16</v>
      </c>
      <c r="M13" s="198">
        <v>17.36</v>
      </c>
      <c r="N13" s="197">
        <v>16.68</v>
      </c>
      <c r="O13" s="197">
        <v>1.64</v>
      </c>
      <c r="P13" s="197">
        <v>16.86</v>
      </c>
      <c r="Q13" s="198">
        <v>6.06</v>
      </c>
      <c r="R13" s="199" t="s">
        <v>53</v>
      </c>
      <c r="S13" s="152">
        <v>10</v>
      </c>
      <c r="T13" s="152"/>
      <c r="U13" s="152">
        <v>9</v>
      </c>
      <c r="V13" s="153">
        <f t="shared" si="0"/>
        <v>19.98</v>
      </c>
      <c r="W13" s="10" t="str">
        <f>IPC!R13</f>
        <v>4M-rotatew2</v>
      </c>
      <c r="X13" s="10"/>
      <c r="Y13" s="10"/>
      <c r="Z13" s="1" t="str">
        <f t="shared" si="20"/>
        <v>+</v>
      </c>
      <c r="AB13" s="297">
        <f t="shared" si="1"/>
        <v>133.70000000000002</v>
      </c>
      <c r="AC13" s="26">
        <f t="shared" si="2"/>
        <v>85.60499999999999</v>
      </c>
      <c r="AD13" s="293">
        <f t="shared" si="3"/>
        <v>3.7500000000005862E-3</v>
      </c>
      <c r="AE13" s="293">
        <f t="shared" si="4"/>
        <v>2.8987499999999997</v>
      </c>
      <c r="AF13" s="293">
        <f t="shared" si="5"/>
        <v>5.7674999999999992</v>
      </c>
      <c r="AG13" s="293">
        <f t="shared" si="6"/>
        <v>7.0024999999999986</v>
      </c>
      <c r="AH13" s="293">
        <f t="shared" si="7"/>
        <v>2.4675000000000002</v>
      </c>
      <c r="AI13" s="293">
        <f t="shared" si="8"/>
        <v>8.8274999999999988</v>
      </c>
      <c r="AJ13" s="293">
        <f t="shared" si="9"/>
        <v>8.3862500000000004</v>
      </c>
      <c r="AK13" s="293">
        <f t="shared" si="10"/>
        <v>7.4537500000000012</v>
      </c>
      <c r="AL13" s="293">
        <f t="shared" si="11"/>
        <v>3.473749999999999</v>
      </c>
      <c r="AM13" s="293">
        <f t="shared" si="12"/>
        <v>6.6625000000000014</v>
      </c>
      <c r="AN13" s="293">
        <f t="shared" si="13"/>
        <v>4.7249999999999979</v>
      </c>
      <c r="AO13" s="293">
        <f t="shared" si="14"/>
        <v>7.2724999999999991</v>
      </c>
      <c r="AP13" s="293">
        <f t="shared" si="15"/>
        <v>3.348749999999999</v>
      </c>
      <c r="AQ13" s="293">
        <f t="shared" si="16"/>
        <v>13.4375</v>
      </c>
      <c r="AR13" s="293">
        <f t="shared" si="17"/>
        <v>2.9212499999999988</v>
      </c>
      <c r="AS13" s="293">
        <f t="shared" si="18"/>
        <v>0.95624999999999982</v>
      </c>
      <c r="AT13" s="289" t="str">
        <f t="shared" si="19"/>
        <v>4M-rotatew2</v>
      </c>
      <c r="AMF13" s="2"/>
    </row>
    <row r="14" spans="1:1020">
      <c r="A14" s="14" t="s">
        <v>27</v>
      </c>
      <c r="B14" s="197">
        <v>2.2200000000000002</v>
      </c>
      <c r="C14" s="197">
        <v>2.2200000000000002</v>
      </c>
      <c r="D14" s="197">
        <v>2.2000000000000002</v>
      </c>
      <c r="E14" s="198">
        <v>2.2000000000000002</v>
      </c>
      <c r="F14" s="197">
        <v>3.82</v>
      </c>
      <c r="G14" s="197">
        <v>3.82</v>
      </c>
      <c r="H14" s="197">
        <v>3.9</v>
      </c>
      <c r="I14" s="198">
        <v>3.9</v>
      </c>
      <c r="J14" s="197">
        <v>2.76</v>
      </c>
      <c r="K14" s="197">
        <v>2.76</v>
      </c>
      <c r="L14" s="197">
        <v>13.14</v>
      </c>
      <c r="M14" s="198">
        <v>13.14</v>
      </c>
      <c r="N14" s="197">
        <v>20.86</v>
      </c>
      <c r="O14" s="197">
        <v>20.86</v>
      </c>
      <c r="P14" s="197">
        <v>21.56</v>
      </c>
      <c r="Q14" s="198">
        <v>21.56</v>
      </c>
      <c r="R14" s="199" t="s">
        <v>54</v>
      </c>
      <c r="S14" s="152">
        <v>11</v>
      </c>
      <c r="T14" s="152"/>
      <c r="U14" s="152">
        <v>10</v>
      </c>
      <c r="V14" s="153">
        <f t="shared" si="0"/>
        <v>20.86</v>
      </c>
      <c r="W14" s="10" t="str">
        <f>IPC!R14</f>
        <v>4M-tcp-mixed</v>
      </c>
      <c r="X14" s="10"/>
      <c r="Y14" s="10"/>
      <c r="Z14" s="1" t="str">
        <f t="shared" si="20"/>
        <v>+</v>
      </c>
      <c r="AB14" s="297">
        <f t="shared" si="1"/>
        <v>46.76</v>
      </c>
      <c r="AC14" s="26">
        <f t="shared" si="2"/>
        <v>85.162500000000009</v>
      </c>
      <c r="AD14" s="293">
        <f t="shared" si="3"/>
        <v>1.4962499999999994</v>
      </c>
      <c r="AE14" s="293">
        <f t="shared" si="4"/>
        <v>3.0412500000000002</v>
      </c>
      <c r="AF14" s="293">
        <f t="shared" si="5"/>
        <v>3.8925000000000001</v>
      </c>
      <c r="AG14" s="293">
        <f t="shared" si="6"/>
        <v>3.9775000000000009</v>
      </c>
      <c r="AH14" s="293">
        <f t="shared" si="7"/>
        <v>1.9525000000000001</v>
      </c>
      <c r="AI14" s="293">
        <f t="shared" si="8"/>
        <v>4.5724999999999998</v>
      </c>
      <c r="AJ14" s="293">
        <f t="shared" si="9"/>
        <v>7.0737499999999986</v>
      </c>
      <c r="AK14" s="293">
        <f t="shared" si="10"/>
        <v>5.40625</v>
      </c>
      <c r="AL14" s="293">
        <f t="shared" si="11"/>
        <v>9.0662500000000019</v>
      </c>
      <c r="AM14" s="293">
        <f t="shared" si="12"/>
        <v>10.557499999999999</v>
      </c>
      <c r="AN14" s="293">
        <f t="shared" si="13"/>
        <v>2.2950000000000017</v>
      </c>
      <c r="AO14" s="293">
        <f t="shared" si="14"/>
        <v>3.0525000000000002</v>
      </c>
      <c r="AP14" s="293">
        <f t="shared" si="15"/>
        <v>0.83125000000000071</v>
      </c>
      <c r="AQ14" s="293">
        <f t="shared" si="16"/>
        <v>5.7824999999999989</v>
      </c>
      <c r="AR14" s="293">
        <f t="shared" si="17"/>
        <v>7.6212499999999981</v>
      </c>
      <c r="AS14" s="293">
        <f t="shared" si="18"/>
        <v>14.543749999999999</v>
      </c>
      <c r="AT14" s="289" t="str">
        <f t="shared" si="19"/>
        <v>4M-tcp-mixed</v>
      </c>
      <c r="AMF14" s="2"/>
    </row>
    <row r="15" spans="1:1020">
      <c r="A15" s="145" t="s">
        <v>28</v>
      </c>
      <c r="B15" s="285">
        <v>2.08</v>
      </c>
      <c r="C15" s="285">
        <v>2.36</v>
      </c>
      <c r="D15" s="285">
        <v>3.52</v>
      </c>
      <c r="E15" s="286">
        <v>3.74</v>
      </c>
      <c r="F15" s="285">
        <v>3.2</v>
      </c>
      <c r="G15" s="285">
        <v>5.3</v>
      </c>
      <c r="H15" s="285">
        <v>6.44</v>
      </c>
      <c r="I15" s="286">
        <v>1.08</v>
      </c>
      <c r="J15" s="285">
        <v>1.1599999999999999</v>
      </c>
      <c r="K15" s="285">
        <v>11.4</v>
      </c>
      <c r="L15" s="285">
        <v>11.6</v>
      </c>
      <c r="M15" s="286">
        <v>10.28</v>
      </c>
      <c r="N15" s="285">
        <v>18.04</v>
      </c>
      <c r="O15" s="285">
        <v>17.02</v>
      </c>
      <c r="P15" s="285">
        <v>14.24</v>
      </c>
      <c r="Q15" s="286">
        <v>7.68</v>
      </c>
      <c r="R15" s="287" t="s">
        <v>60</v>
      </c>
      <c r="S15" s="274">
        <v>12</v>
      </c>
      <c r="T15" s="274"/>
      <c r="U15" s="274">
        <v>16</v>
      </c>
      <c r="V15" s="276">
        <f t="shared" si="0"/>
        <v>18.04</v>
      </c>
      <c r="W15" s="288" t="str">
        <f>IPC!R15</f>
        <v>md5-4M</v>
      </c>
      <c r="X15" s="288"/>
      <c r="Y15" s="288"/>
      <c r="Z15" s="196" t="str">
        <f t="shared" si="20"/>
        <v>+</v>
      </c>
      <c r="AA15" s="125"/>
      <c r="AB15" s="298">
        <f t="shared" si="1"/>
        <v>57.24</v>
      </c>
      <c r="AC15" s="280">
        <f t="shared" si="2"/>
        <v>49.479999999999983</v>
      </c>
      <c r="AD15" s="294">
        <f t="shared" si="3"/>
        <v>1.6362499999999995</v>
      </c>
      <c r="AE15" s="294">
        <f t="shared" si="4"/>
        <v>2.9012500000000006</v>
      </c>
      <c r="AF15" s="294">
        <f t="shared" si="5"/>
        <v>2.5725000000000002</v>
      </c>
      <c r="AG15" s="294">
        <f t="shared" si="6"/>
        <v>2.4375000000000009</v>
      </c>
      <c r="AH15" s="294">
        <f t="shared" si="7"/>
        <v>2.5724999999999998</v>
      </c>
      <c r="AI15" s="294">
        <f t="shared" si="8"/>
        <v>3.0925000000000002</v>
      </c>
      <c r="AJ15" s="294">
        <f t="shared" si="9"/>
        <v>4.5337499999999986</v>
      </c>
      <c r="AK15" s="294">
        <f t="shared" si="10"/>
        <v>8.2262500000000003</v>
      </c>
      <c r="AL15" s="294">
        <f t="shared" si="11"/>
        <v>10.666250000000002</v>
      </c>
      <c r="AM15" s="294">
        <f t="shared" si="12"/>
        <v>1.9174999999999986</v>
      </c>
      <c r="AN15" s="294">
        <f t="shared" si="13"/>
        <v>3.8350000000000026</v>
      </c>
      <c r="AO15" s="294">
        <f t="shared" si="14"/>
        <v>0.19249999999999901</v>
      </c>
      <c r="AP15" s="294">
        <f t="shared" si="15"/>
        <v>1.9887499999999996</v>
      </c>
      <c r="AQ15" s="294">
        <f t="shared" si="16"/>
        <v>1.942499999999999</v>
      </c>
      <c r="AR15" s="294">
        <f t="shared" si="17"/>
        <v>0.30124999999999957</v>
      </c>
      <c r="AS15" s="294">
        <f t="shared" si="18"/>
        <v>0.66375000000000028</v>
      </c>
      <c r="AT15" s="290" t="str">
        <f t="shared" si="19"/>
        <v>md5-4M</v>
      </c>
      <c r="AU15" s="125"/>
      <c r="AMF15" s="2"/>
    </row>
    <row r="16" spans="1:1020">
      <c r="A16" s="14" t="s">
        <v>29</v>
      </c>
      <c r="B16" s="197">
        <v>2.14</v>
      </c>
      <c r="C16" s="197">
        <v>2.42</v>
      </c>
      <c r="D16" s="197">
        <v>1.02</v>
      </c>
      <c r="E16" s="198">
        <v>0.98</v>
      </c>
      <c r="F16" s="197">
        <v>2.42</v>
      </c>
      <c r="G16" s="197">
        <v>5.12</v>
      </c>
      <c r="H16" s="197">
        <v>7.18</v>
      </c>
      <c r="I16" s="198">
        <v>0.98</v>
      </c>
      <c r="J16" s="197">
        <v>6.74</v>
      </c>
      <c r="K16" s="197">
        <v>16.84</v>
      </c>
      <c r="L16" s="197">
        <v>23.14</v>
      </c>
      <c r="M16" s="198">
        <v>0.98</v>
      </c>
      <c r="N16" s="197">
        <v>23.26</v>
      </c>
      <c r="O16" s="197">
        <v>25.94</v>
      </c>
      <c r="P16" s="197">
        <v>19.86</v>
      </c>
      <c r="Q16" s="198">
        <v>0.98</v>
      </c>
      <c r="R16" s="199" t="s">
        <v>50</v>
      </c>
      <c r="S16" s="152">
        <v>13</v>
      </c>
      <c r="T16" s="152"/>
      <c r="U16" s="152">
        <v>5</v>
      </c>
      <c r="V16" s="153">
        <f t="shared" si="0"/>
        <v>23.26</v>
      </c>
      <c r="W16" s="10" t="str">
        <f>IPC!R16</f>
        <v>4M-check-reassembly-tcp-x264w2</v>
      </c>
      <c r="X16" s="10"/>
      <c r="Y16" s="10"/>
      <c r="Z16" s="1" t="str">
        <f t="shared" si="20"/>
        <v>+</v>
      </c>
      <c r="AB16" s="297">
        <f t="shared" si="1"/>
        <v>68.12</v>
      </c>
      <c r="AC16" s="26">
        <f t="shared" si="2"/>
        <v>84.905000000000001</v>
      </c>
      <c r="AD16" s="293">
        <f t="shared" si="3"/>
        <v>1.5762499999999995</v>
      </c>
      <c r="AE16" s="293">
        <f t="shared" si="4"/>
        <v>2.8412500000000005</v>
      </c>
      <c r="AF16" s="293">
        <f t="shared" si="5"/>
        <v>5.0724999999999998</v>
      </c>
      <c r="AG16" s="293">
        <f t="shared" si="6"/>
        <v>5.1975000000000016</v>
      </c>
      <c r="AH16" s="293">
        <f t="shared" si="7"/>
        <v>3.3525</v>
      </c>
      <c r="AI16" s="293">
        <f t="shared" si="8"/>
        <v>3.2725</v>
      </c>
      <c r="AJ16" s="293">
        <f t="shared" si="9"/>
        <v>3.7937499999999993</v>
      </c>
      <c r="AK16" s="293">
        <f t="shared" si="10"/>
        <v>8.3262499999999999</v>
      </c>
      <c r="AL16" s="293">
        <f t="shared" si="11"/>
        <v>5.0862500000000015</v>
      </c>
      <c r="AM16" s="293">
        <f t="shared" si="12"/>
        <v>3.5225000000000009</v>
      </c>
      <c r="AN16" s="293">
        <f t="shared" si="13"/>
        <v>7.7049999999999983</v>
      </c>
      <c r="AO16" s="293">
        <f t="shared" si="14"/>
        <v>9.1074999999999999</v>
      </c>
      <c r="AP16" s="293">
        <f t="shared" si="15"/>
        <v>3.2312500000000028</v>
      </c>
      <c r="AQ16" s="293">
        <f t="shared" si="16"/>
        <v>10.862500000000001</v>
      </c>
      <c r="AR16" s="293">
        <f t="shared" si="17"/>
        <v>5.9212499999999988</v>
      </c>
      <c r="AS16" s="293">
        <f t="shared" si="18"/>
        <v>6.036249999999999</v>
      </c>
      <c r="AT16" s="289" t="str">
        <f t="shared" si="19"/>
        <v>4M-check-reassembly-tcp-x264w2</v>
      </c>
      <c r="AMF16" s="2"/>
    </row>
    <row r="17" spans="1:1020">
      <c r="A17" s="14" t="s">
        <v>30</v>
      </c>
      <c r="B17" s="197">
        <v>4.84</v>
      </c>
      <c r="C17" s="197">
        <v>7.38</v>
      </c>
      <c r="D17" s="197">
        <v>9.42</v>
      </c>
      <c r="E17" s="198">
        <v>10.14</v>
      </c>
      <c r="F17" s="197">
        <v>9.6</v>
      </c>
      <c r="G17" s="197">
        <v>11.9</v>
      </c>
      <c r="H17" s="197">
        <v>15.9</v>
      </c>
      <c r="I17" s="198">
        <v>13.78</v>
      </c>
      <c r="J17" s="197">
        <v>21.62</v>
      </c>
      <c r="K17" s="197">
        <v>29.2</v>
      </c>
      <c r="L17" s="197">
        <v>21.82</v>
      </c>
      <c r="M17" s="198">
        <v>13.68</v>
      </c>
      <c r="N17" s="197">
        <v>49.36</v>
      </c>
      <c r="O17" s="197">
        <v>39.96</v>
      </c>
      <c r="P17" s="197">
        <v>28.34</v>
      </c>
      <c r="Q17" s="198">
        <v>10.96</v>
      </c>
      <c r="R17" s="199" t="s">
        <v>61</v>
      </c>
      <c r="S17" s="152">
        <v>14</v>
      </c>
      <c r="T17" s="152"/>
      <c r="U17" s="152">
        <v>17</v>
      </c>
      <c r="V17" s="153">
        <f t="shared" si="0"/>
        <v>49.36</v>
      </c>
      <c r="W17" s="10" t="str">
        <f>IPC!R17</f>
        <v>rgbcmyk-4M</v>
      </c>
      <c r="X17" s="10"/>
      <c r="Y17" s="10"/>
      <c r="Z17" s="1" t="str">
        <f t="shared" si="20"/>
        <v>+</v>
      </c>
      <c r="AB17" s="297">
        <f t="shared" si="1"/>
        <v>169.36</v>
      </c>
      <c r="AC17" s="26">
        <f t="shared" si="2"/>
        <v>135.47999999999999</v>
      </c>
      <c r="AD17" s="293">
        <f t="shared" si="3"/>
        <v>1.1237500000000002</v>
      </c>
      <c r="AE17" s="293">
        <f t="shared" si="4"/>
        <v>2.1187499999999995</v>
      </c>
      <c r="AF17" s="293">
        <f t="shared" si="5"/>
        <v>3.3274999999999997</v>
      </c>
      <c r="AG17" s="293">
        <f t="shared" si="6"/>
        <v>3.9624999999999995</v>
      </c>
      <c r="AH17" s="293">
        <f t="shared" si="7"/>
        <v>3.8274999999999997</v>
      </c>
      <c r="AI17" s="293">
        <f t="shared" si="8"/>
        <v>3.5075000000000003</v>
      </c>
      <c r="AJ17" s="293">
        <f t="shared" si="9"/>
        <v>4.9262500000000014</v>
      </c>
      <c r="AK17" s="293">
        <f t="shared" si="10"/>
        <v>4.473749999999999</v>
      </c>
      <c r="AL17" s="293">
        <f t="shared" si="11"/>
        <v>9.7937499999999993</v>
      </c>
      <c r="AM17" s="293">
        <f t="shared" si="12"/>
        <v>15.8825</v>
      </c>
      <c r="AN17" s="293">
        <f t="shared" si="13"/>
        <v>6.384999999999998</v>
      </c>
      <c r="AO17" s="293">
        <f t="shared" si="14"/>
        <v>3.5924999999999994</v>
      </c>
      <c r="AP17" s="293">
        <f t="shared" si="15"/>
        <v>29.331250000000001</v>
      </c>
      <c r="AQ17" s="293">
        <f t="shared" si="16"/>
        <v>24.8825</v>
      </c>
      <c r="AR17" s="293">
        <f t="shared" si="17"/>
        <v>14.401249999999999</v>
      </c>
      <c r="AS17" s="293">
        <f t="shared" si="18"/>
        <v>3.9437500000000014</v>
      </c>
      <c r="AT17" s="289" t="str">
        <f t="shared" si="19"/>
        <v>rgbcmyk-4M</v>
      </c>
      <c r="AMF17" s="2"/>
    </row>
    <row r="18" spans="1:1020">
      <c r="A18" s="14" t="s">
        <v>31</v>
      </c>
      <c r="B18" s="197">
        <v>2.4</v>
      </c>
      <c r="C18" s="197">
        <v>3.9</v>
      </c>
      <c r="D18" s="197">
        <v>3.42</v>
      </c>
      <c r="E18" s="198">
        <v>8.9</v>
      </c>
      <c r="F18" s="197">
        <v>3.32</v>
      </c>
      <c r="G18" s="197">
        <v>2.46</v>
      </c>
      <c r="H18" s="197">
        <v>4.34</v>
      </c>
      <c r="I18" s="198">
        <v>13.1</v>
      </c>
      <c r="J18" s="197">
        <v>7.38</v>
      </c>
      <c r="K18" s="197">
        <v>1.38</v>
      </c>
      <c r="L18" s="197">
        <v>17.920000000000002</v>
      </c>
      <c r="M18" s="198">
        <v>11.88</v>
      </c>
      <c r="N18" s="197">
        <v>20.96</v>
      </c>
      <c r="O18" s="197">
        <v>23.8</v>
      </c>
      <c r="P18" s="197">
        <v>13.12</v>
      </c>
      <c r="Q18" s="198">
        <v>11.5</v>
      </c>
      <c r="R18" s="199" t="s">
        <v>57</v>
      </c>
      <c r="S18" s="152">
        <v>15</v>
      </c>
      <c r="T18" s="152"/>
      <c r="U18" s="152">
        <v>13</v>
      </c>
      <c r="V18" s="153">
        <f t="shared" si="0"/>
        <v>20.96</v>
      </c>
      <c r="W18" s="10" t="str">
        <f>IPC!R18</f>
        <v>iDCT-4M</v>
      </c>
      <c r="X18" s="10"/>
      <c r="Y18" s="10"/>
      <c r="Z18" s="1" t="str">
        <f t="shared" si="20"/>
        <v>+</v>
      </c>
      <c r="AB18" s="297">
        <f t="shared" si="1"/>
        <v>58.46</v>
      </c>
      <c r="AC18" s="26">
        <f t="shared" si="2"/>
        <v>62.502500000000005</v>
      </c>
      <c r="AD18" s="293">
        <f t="shared" si="3"/>
        <v>1.3162499999999997</v>
      </c>
      <c r="AE18" s="293">
        <f t="shared" si="4"/>
        <v>1.3612500000000005</v>
      </c>
      <c r="AF18" s="293">
        <f t="shared" si="5"/>
        <v>2.6725000000000003</v>
      </c>
      <c r="AG18" s="293">
        <f t="shared" si="6"/>
        <v>2.7224999999999993</v>
      </c>
      <c r="AH18" s="293">
        <f t="shared" si="7"/>
        <v>2.4525000000000001</v>
      </c>
      <c r="AI18" s="293">
        <f t="shared" si="8"/>
        <v>5.9325000000000001</v>
      </c>
      <c r="AJ18" s="293">
        <f t="shared" si="9"/>
        <v>6.6337499999999991</v>
      </c>
      <c r="AK18" s="293">
        <f t="shared" si="10"/>
        <v>3.7937499999999993</v>
      </c>
      <c r="AL18" s="293">
        <f t="shared" si="11"/>
        <v>4.4462500000000018</v>
      </c>
      <c r="AM18" s="293">
        <f t="shared" si="12"/>
        <v>11.9375</v>
      </c>
      <c r="AN18" s="293">
        <f t="shared" si="13"/>
        <v>2.4849999999999994</v>
      </c>
      <c r="AO18" s="293">
        <f t="shared" si="14"/>
        <v>1.7925000000000004</v>
      </c>
      <c r="AP18" s="293">
        <f t="shared" si="15"/>
        <v>0.93125000000000213</v>
      </c>
      <c r="AQ18" s="293">
        <f t="shared" si="16"/>
        <v>8.7225000000000001</v>
      </c>
      <c r="AR18" s="293">
        <f t="shared" si="17"/>
        <v>0.81875000000000142</v>
      </c>
      <c r="AS18" s="293">
        <f t="shared" si="18"/>
        <v>4.4837500000000006</v>
      </c>
      <c r="AT18" s="289" t="str">
        <f t="shared" si="19"/>
        <v>iDCT-4M</v>
      </c>
      <c r="AMF18" s="2"/>
    </row>
    <row r="19" spans="1:1020">
      <c r="A19" s="145" t="s">
        <v>32</v>
      </c>
      <c r="B19" s="285">
        <v>2.3199999999999998</v>
      </c>
      <c r="C19" s="285">
        <v>6.08</v>
      </c>
      <c r="D19" s="285">
        <v>8.6199999999999992</v>
      </c>
      <c r="E19" s="286">
        <v>8.6199999999999992</v>
      </c>
      <c r="F19" s="285">
        <v>6.54</v>
      </c>
      <c r="G19" s="285">
        <v>19.7</v>
      </c>
      <c r="H19" s="285">
        <v>27.7</v>
      </c>
      <c r="I19" s="286">
        <v>27.7</v>
      </c>
      <c r="J19" s="285">
        <v>25.4</v>
      </c>
      <c r="K19" s="285">
        <v>37.159999999999997</v>
      </c>
      <c r="L19" s="285">
        <v>25.56</v>
      </c>
      <c r="M19" s="286">
        <v>25.56</v>
      </c>
      <c r="N19" s="285">
        <v>34.520000000000003</v>
      </c>
      <c r="O19" s="285">
        <v>18.64</v>
      </c>
      <c r="P19" s="285">
        <v>18.38</v>
      </c>
      <c r="Q19" s="286">
        <v>18.38</v>
      </c>
      <c r="R19" s="287" t="s">
        <v>55</v>
      </c>
      <c r="S19" s="274">
        <v>16</v>
      </c>
      <c r="T19" s="274"/>
      <c r="U19" s="274">
        <v>11</v>
      </c>
      <c r="V19" s="276">
        <f t="shared" si="0"/>
        <v>37.159999999999997</v>
      </c>
      <c r="W19" s="288" t="str">
        <f>IPC!R19</f>
        <v>4M-x264w2</v>
      </c>
      <c r="X19" s="288"/>
      <c r="Y19" s="288"/>
      <c r="Z19" s="196" t="str">
        <f t="shared" si="20"/>
        <v>+</v>
      </c>
      <c r="AA19" s="125"/>
      <c r="AB19" s="298">
        <f t="shared" si="1"/>
        <v>176.66</v>
      </c>
      <c r="AC19" s="280">
        <f t="shared" si="2"/>
        <v>151.2525</v>
      </c>
      <c r="AD19" s="294">
        <f t="shared" si="3"/>
        <v>1.3962499999999998</v>
      </c>
      <c r="AE19" s="294">
        <f t="shared" si="4"/>
        <v>0.81874999999999964</v>
      </c>
      <c r="AF19" s="294">
        <f t="shared" si="5"/>
        <v>2.527499999999999</v>
      </c>
      <c r="AG19" s="294">
        <f t="shared" si="6"/>
        <v>2.4424999999999981</v>
      </c>
      <c r="AH19" s="294">
        <f t="shared" si="7"/>
        <v>0.76750000000000007</v>
      </c>
      <c r="AI19" s="294">
        <f t="shared" si="8"/>
        <v>11.307499999999999</v>
      </c>
      <c r="AJ19" s="294">
        <f t="shared" si="9"/>
        <v>16.72625</v>
      </c>
      <c r="AK19" s="294">
        <f t="shared" si="10"/>
        <v>18.393749999999997</v>
      </c>
      <c r="AL19" s="294">
        <f t="shared" si="11"/>
        <v>13.573749999999997</v>
      </c>
      <c r="AM19" s="294">
        <f t="shared" si="12"/>
        <v>23.842499999999998</v>
      </c>
      <c r="AN19" s="294">
        <f t="shared" si="13"/>
        <v>10.124999999999996</v>
      </c>
      <c r="AO19" s="294">
        <f t="shared" si="14"/>
        <v>15.472499999999998</v>
      </c>
      <c r="AP19" s="294">
        <f t="shared" si="15"/>
        <v>14.491250000000004</v>
      </c>
      <c r="AQ19" s="294">
        <f t="shared" si="16"/>
        <v>3.5625</v>
      </c>
      <c r="AR19" s="294">
        <f t="shared" si="17"/>
        <v>4.4412499999999984</v>
      </c>
      <c r="AS19" s="294">
        <f t="shared" si="18"/>
        <v>11.36375</v>
      </c>
      <c r="AT19" s="290" t="str">
        <f t="shared" si="19"/>
        <v>4M-x264w2</v>
      </c>
      <c r="AU19" s="125"/>
      <c r="AMF19" s="2"/>
    </row>
    <row r="20" spans="1:1020">
      <c r="A20" s="58" t="s">
        <v>33</v>
      </c>
      <c r="B20" s="63">
        <v>4.5999999999999996</v>
      </c>
      <c r="C20" s="64">
        <v>4.5999999999999996</v>
      </c>
      <c r="D20" s="64">
        <v>4.62</v>
      </c>
      <c r="E20" s="69">
        <v>4.62</v>
      </c>
      <c r="F20" s="64">
        <v>4.88</v>
      </c>
      <c r="G20" s="64">
        <v>4.88</v>
      </c>
      <c r="H20" s="64">
        <v>4.88</v>
      </c>
      <c r="I20" s="69">
        <v>4.88</v>
      </c>
      <c r="J20" s="64">
        <v>4.96</v>
      </c>
      <c r="K20" s="64">
        <v>4.96</v>
      </c>
      <c r="L20" s="64">
        <v>4.88</v>
      </c>
      <c r="M20" s="69">
        <v>4.88</v>
      </c>
      <c r="N20" s="64">
        <v>5.74</v>
      </c>
      <c r="O20" s="64">
        <v>5.74</v>
      </c>
      <c r="P20" s="64">
        <v>5.82</v>
      </c>
      <c r="Q20" s="69">
        <v>5.82</v>
      </c>
      <c r="R20" s="176" t="s">
        <v>56</v>
      </c>
      <c r="S20" s="154">
        <v>17</v>
      </c>
      <c r="T20" s="154"/>
      <c r="U20" s="155">
        <v>12</v>
      </c>
      <c r="V20" s="64"/>
      <c r="W20" s="70" t="str">
        <f>IPC!R20</f>
        <v>empty-wld</v>
      </c>
      <c r="X20" s="70"/>
      <c r="Y20" s="70"/>
      <c r="Z20" s="302" t="str">
        <f t="shared" si="20"/>
        <v>+</v>
      </c>
      <c r="AA20" s="62"/>
      <c r="AB20" s="300">
        <f t="shared" si="1"/>
        <v>48.74</v>
      </c>
      <c r="AC20" s="67">
        <f t="shared" si="2"/>
        <v>83.427500000000009</v>
      </c>
      <c r="AD20" s="295">
        <f t="shared" si="3"/>
        <v>0.88375000000000004</v>
      </c>
      <c r="AE20" s="295">
        <f t="shared" si="4"/>
        <v>0.66125000000000078</v>
      </c>
      <c r="AF20" s="295">
        <f t="shared" si="5"/>
        <v>1.4725000000000001</v>
      </c>
      <c r="AG20" s="295">
        <f t="shared" si="6"/>
        <v>1.557500000000001</v>
      </c>
      <c r="AH20" s="295">
        <f t="shared" si="7"/>
        <v>0.89250000000000007</v>
      </c>
      <c r="AI20" s="295">
        <f t="shared" si="8"/>
        <v>3.5125000000000002</v>
      </c>
      <c r="AJ20" s="295">
        <f t="shared" si="9"/>
        <v>6.0937499999999991</v>
      </c>
      <c r="AK20" s="295">
        <f t="shared" si="10"/>
        <v>4.4262500000000005</v>
      </c>
      <c r="AL20" s="295">
        <f t="shared" si="11"/>
        <v>6.8662500000000017</v>
      </c>
      <c r="AM20" s="295">
        <f t="shared" si="12"/>
        <v>8.3574999999999982</v>
      </c>
      <c r="AN20" s="295">
        <f t="shared" si="13"/>
        <v>10.555000000000003</v>
      </c>
      <c r="AO20" s="295">
        <f t="shared" si="14"/>
        <v>5.2075000000000005</v>
      </c>
      <c r="AP20" s="295">
        <f t="shared" si="15"/>
        <v>14.288749999999999</v>
      </c>
      <c r="AQ20" s="295">
        <f t="shared" si="16"/>
        <v>9.3375000000000004</v>
      </c>
      <c r="AR20" s="295">
        <f t="shared" si="17"/>
        <v>8.1187500000000004</v>
      </c>
      <c r="AS20" s="295">
        <f t="shared" si="18"/>
        <v>1.1962499999999991</v>
      </c>
      <c r="AT20" s="176" t="str">
        <f t="shared" si="19"/>
        <v>empty-wld</v>
      </c>
      <c r="AMF20" s="2"/>
    </row>
    <row r="21" spans="1:1020">
      <c r="A21" s="58" t="s">
        <v>34</v>
      </c>
      <c r="B21" s="63">
        <v>6.76</v>
      </c>
      <c r="C21" s="64">
        <v>7.96</v>
      </c>
      <c r="D21" s="64">
        <v>9.48</v>
      </c>
      <c r="E21" s="69">
        <v>8.7799999999999994</v>
      </c>
      <c r="F21" s="64">
        <v>7.36</v>
      </c>
      <c r="G21" s="64">
        <v>8.94</v>
      </c>
      <c r="H21" s="64">
        <v>10.119999999999999</v>
      </c>
      <c r="I21" s="69">
        <v>12</v>
      </c>
      <c r="J21" s="64">
        <v>11.38</v>
      </c>
      <c r="K21" s="64">
        <v>9.74</v>
      </c>
      <c r="L21" s="64">
        <v>1.22</v>
      </c>
      <c r="M21" s="69">
        <v>10.92</v>
      </c>
      <c r="N21" s="64">
        <v>18.72</v>
      </c>
      <c r="O21" s="64">
        <v>1.44</v>
      </c>
      <c r="P21" s="64">
        <v>12.22</v>
      </c>
      <c r="Q21" s="69">
        <v>8.1</v>
      </c>
      <c r="R21" s="176" t="s">
        <v>58</v>
      </c>
      <c r="S21" s="154">
        <v>18</v>
      </c>
      <c r="T21" s="154"/>
      <c r="U21" s="155">
        <v>14</v>
      </c>
      <c r="V21" s="157" t="s">
        <v>79</v>
      </c>
      <c r="W21" s="70" t="str">
        <f>IPC!R21</f>
        <v>ippktcheck-4M</v>
      </c>
      <c r="X21" s="70"/>
      <c r="Y21" s="70"/>
      <c r="Z21" s="302" t="str">
        <f t="shared" si="20"/>
        <v>+</v>
      </c>
      <c r="AA21" s="62"/>
      <c r="AB21" s="300">
        <f t="shared" si="1"/>
        <v>99.24</v>
      </c>
      <c r="AC21" s="67">
        <f t="shared" si="2"/>
        <v>54.235000000000007</v>
      </c>
      <c r="AD21" s="295">
        <f t="shared" si="3"/>
        <v>3.0437500000000002</v>
      </c>
      <c r="AE21" s="295">
        <f t="shared" si="4"/>
        <v>2.6987499999999995</v>
      </c>
      <c r="AF21" s="295">
        <f t="shared" si="5"/>
        <v>3.3875000000000002</v>
      </c>
      <c r="AG21" s="295">
        <f t="shared" si="6"/>
        <v>2.6024999999999983</v>
      </c>
      <c r="AH21" s="295">
        <f t="shared" si="7"/>
        <v>1.5875000000000004</v>
      </c>
      <c r="AI21" s="295">
        <f t="shared" si="8"/>
        <v>0.54749999999999943</v>
      </c>
      <c r="AJ21" s="295">
        <f t="shared" si="9"/>
        <v>0.85374999999999979</v>
      </c>
      <c r="AK21" s="295">
        <f t="shared" si="10"/>
        <v>2.6937499999999996</v>
      </c>
      <c r="AL21" s="295">
        <f t="shared" si="11"/>
        <v>0.44625000000000092</v>
      </c>
      <c r="AM21" s="295">
        <f t="shared" si="12"/>
        <v>3.5774999999999988</v>
      </c>
      <c r="AN21" s="295">
        <f t="shared" si="13"/>
        <v>14.215000000000002</v>
      </c>
      <c r="AO21" s="295">
        <f t="shared" si="14"/>
        <v>0.83249999999999957</v>
      </c>
      <c r="AP21" s="295">
        <f t="shared" si="15"/>
        <v>1.3087499999999999</v>
      </c>
      <c r="AQ21" s="295">
        <f t="shared" si="16"/>
        <v>13.637500000000001</v>
      </c>
      <c r="AR21" s="295">
        <f t="shared" si="17"/>
        <v>1.71875</v>
      </c>
      <c r="AS21" s="295">
        <f t="shared" si="18"/>
        <v>1.0837500000000002</v>
      </c>
      <c r="AT21" s="176" t="str">
        <f t="shared" si="19"/>
        <v>ippktcheck-4M</v>
      </c>
      <c r="AMF21" s="2"/>
    </row>
    <row r="22" spans="1:1020">
      <c r="A22" s="58" t="s">
        <v>35</v>
      </c>
      <c r="B22" s="63">
        <v>3.68</v>
      </c>
      <c r="C22" s="63">
        <v>7.4</v>
      </c>
      <c r="D22" s="63">
        <v>8.9</v>
      </c>
      <c r="E22" s="71">
        <v>10.84</v>
      </c>
      <c r="F22" s="63">
        <v>8.42</v>
      </c>
      <c r="G22" s="63">
        <v>14.22</v>
      </c>
      <c r="H22" s="63">
        <v>17.2</v>
      </c>
      <c r="I22" s="71">
        <v>15.84</v>
      </c>
      <c r="J22" s="63">
        <v>15.26</v>
      </c>
      <c r="K22" s="63">
        <v>16.5</v>
      </c>
      <c r="L22" s="63">
        <v>16.739999999999998</v>
      </c>
      <c r="M22" s="71">
        <v>15.14</v>
      </c>
      <c r="N22" s="63">
        <v>17.84</v>
      </c>
      <c r="O22" s="72">
        <v>0.9</v>
      </c>
      <c r="P22" s="63">
        <v>6.64</v>
      </c>
      <c r="Q22" s="71">
        <v>6.04</v>
      </c>
      <c r="R22" s="176" t="s">
        <v>64</v>
      </c>
      <c r="S22" s="154">
        <v>19</v>
      </c>
      <c r="T22" s="154"/>
      <c r="U22" s="155">
        <v>20</v>
      </c>
      <c r="V22" s="157" t="s">
        <v>80</v>
      </c>
      <c r="W22" s="70" t="str">
        <f>IPC!R22</f>
        <v>rotate-4Ms64</v>
      </c>
      <c r="X22" s="70"/>
      <c r="Y22" s="70"/>
      <c r="Z22" s="302" t="str">
        <f t="shared" si="20"/>
        <v>+</v>
      </c>
      <c r="AA22" s="62"/>
      <c r="AB22" s="300">
        <f t="shared" si="1"/>
        <v>120.25999999999999</v>
      </c>
      <c r="AC22" s="67">
        <f t="shared" si="2"/>
        <v>68.49499999999999</v>
      </c>
      <c r="AD22" s="295">
        <f t="shared" si="3"/>
        <v>3.6249999999999449E-2</v>
      </c>
      <c r="AE22" s="295">
        <f t="shared" si="4"/>
        <v>2.1387499999999999</v>
      </c>
      <c r="AF22" s="295">
        <f t="shared" si="5"/>
        <v>2.8075000000000001</v>
      </c>
      <c r="AG22" s="295">
        <f t="shared" si="6"/>
        <v>4.6624999999999988</v>
      </c>
      <c r="AH22" s="295">
        <f t="shared" si="7"/>
        <v>2.6475</v>
      </c>
      <c r="AI22" s="295">
        <f t="shared" si="8"/>
        <v>5.8275000000000006</v>
      </c>
      <c r="AJ22" s="295">
        <f t="shared" si="9"/>
        <v>6.2262500000000003</v>
      </c>
      <c r="AK22" s="295">
        <f t="shared" si="10"/>
        <v>6.5337499999999995</v>
      </c>
      <c r="AL22" s="295">
        <f t="shared" si="11"/>
        <v>3.4337499999999981</v>
      </c>
      <c r="AM22" s="295">
        <f t="shared" si="12"/>
        <v>3.182500000000001</v>
      </c>
      <c r="AN22" s="295">
        <f t="shared" si="13"/>
        <v>1.3049999999999962</v>
      </c>
      <c r="AO22" s="295">
        <f t="shared" si="14"/>
        <v>5.0525000000000002</v>
      </c>
      <c r="AP22" s="295">
        <f t="shared" si="15"/>
        <v>2.1887499999999989</v>
      </c>
      <c r="AQ22" s="295">
        <f t="shared" si="16"/>
        <v>14.1775</v>
      </c>
      <c r="AR22" s="295">
        <f t="shared" si="17"/>
        <v>7.298750000000001</v>
      </c>
      <c r="AS22" s="295">
        <f t="shared" si="18"/>
        <v>0.9762499999999994</v>
      </c>
      <c r="AT22" s="176" t="str">
        <f t="shared" si="19"/>
        <v>rotate-4Ms64</v>
      </c>
      <c r="AMF22" s="2"/>
    </row>
    <row r="23" spans="1:1020">
      <c r="A23" s="58" t="s">
        <v>36</v>
      </c>
      <c r="B23" s="64">
        <v>3.64</v>
      </c>
      <c r="C23" s="64">
        <v>8.0399999999999991</v>
      </c>
      <c r="D23" s="64">
        <v>11.84</v>
      </c>
      <c r="E23" s="69">
        <v>12.4</v>
      </c>
      <c r="F23" s="64">
        <v>8.42</v>
      </c>
      <c r="G23" s="64">
        <v>12.06</v>
      </c>
      <c r="H23" s="64">
        <v>19.34</v>
      </c>
      <c r="I23" s="69">
        <v>2.88</v>
      </c>
      <c r="J23" s="64">
        <v>15.36</v>
      </c>
      <c r="K23" s="64">
        <v>20.420000000000002</v>
      </c>
      <c r="L23" s="64">
        <v>20.38</v>
      </c>
      <c r="M23" s="69">
        <v>17.52</v>
      </c>
      <c r="N23" s="64">
        <v>16.7</v>
      </c>
      <c r="O23" s="64">
        <v>1.34</v>
      </c>
      <c r="P23" s="64">
        <v>16.2</v>
      </c>
      <c r="Q23" s="69">
        <v>5.96</v>
      </c>
      <c r="R23" s="176" t="s">
        <v>63</v>
      </c>
      <c r="S23" s="154">
        <v>20</v>
      </c>
      <c r="T23" s="154"/>
      <c r="U23" s="154">
        <v>19</v>
      </c>
      <c r="V23" s="157" t="s">
        <v>80</v>
      </c>
      <c r="W23" s="70" t="str">
        <f>IPC!R23</f>
        <v>rotate-4Ms1</v>
      </c>
      <c r="X23" s="70"/>
      <c r="Y23" s="70"/>
      <c r="Z23" s="302" t="str">
        <f t="shared" si="20"/>
        <v>+</v>
      </c>
      <c r="AA23" s="62"/>
      <c r="AB23" s="300">
        <f t="shared" si="1"/>
        <v>128.22</v>
      </c>
      <c r="AC23" s="67">
        <f t="shared" si="2"/>
        <v>79.33</v>
      </c>
      <c r="AD23" s="295">
        <f t="shared" si="3"/>
        <v>7.6249999999999485E-2</v>
      </c>
      <c r="AE23" s="295">
        <f t="shared" si="4"/>
        <v>2.7787499999999987</v>
      </c>
      <c r="AF23" s="295">
        <f t="shared" si="5"/>
        <v>5.7474999999999996</v>
      </c>
      <c r="AG23" s="295">
        <f t="shared" si="6"/>
        <v>6.2224999999999993</v>
      </c>
      <c r="AH23" s="295">
        <f t="shared" si="7"/>
        <v>2.6475</v>
      </c>
      <c r="AI23" s="295">
        <f t="shared" si="8"/>
        <v>3.6675000000000004</v>
      </c>
      <c r="AJ23" s="295">
        <f t="shared" si="9"/>
        <v>8.3662500000000009</v>
      </c>
      <c r="AK23" s="295">
        <f t="shared" si="10"/>
        <v>6.4262500000000005</v>
      </c>
      <c r="AL23" s="295">
        <f t="shared" si="11"/>
        <v>3.5337499999999977</v>
      </c>
      <c r="AM23" s="295">
        <f t="shared" si="12"/>
        <v>7.1025000000000027</v>
      </c>
      <c r="AN23" s="295">
        <f t="shared" si="13"/>
        <v>4.9449999999999967</v>
      </c>
      <c r="AO23" s="295">
        <f t="shared" si="14"/>
        <v>7.4324999999999992</v>
      </c>
      <c r="AP23" s="295">
        <f t="shared" si="15"/>
        <v>3.3287499999999994</v>
      </c>
      <c r="AQ23" s="295">
        <f t="shared" si="16"/>
        <v>13.737500000000001</v>
      </c>
      <c r="AR23" s="295">
        <f t="shared" si="17"/>
        <v>2.2612499999999986</v>
      </c>
      <c r="AS23" s="295">
        <f t="shared" si="18"/>
        <v>1.0562499999999995</v>
      </c>
      <c r="AT23" s="176" t="str">
        <f t="shared" si="19"/>
        <v>rotate-4Ms1</v>
      </c>
      <c r="AMF23" s="2"/>
    </row>
    <row r="24" spans="1:1020">
      <c r="A24" s="58" t="s">
        <v>37</v>
      </c>
      <c r="B24" s="63">
        <v>4.8600000000000003</v>
      </c>
      <c r="C24" s="63">
        <v>7.42</v>
      </c>
      <c r="D24" s="63">
        <v>9.44</v>
      </c>
      <c r="E24" s="71">
        <v>10.039999999999999</v>
      </c>
      <c r="F24" s="63">
        <v>7.46</v>
      </c>
      <c r="G24" s="63">
        <v>12.12</v>
      </c>
      <c r="H24" s="63">
        <v>15.22</v>
      </c>
      <c r="I24" s="71">
        <v>13.02</v>
      </c>
      <c r="J24" s="63">
        <v>28.82</v>
      </c>
      <c r="K24" s="63">
        <v>26.88</v>
      </c>
      <c r="L24" s="63">
        <v>20.239999999999998</v>
      </c>
      <c r="M24" s="71">
        <v>13.94</v>
      </c>
      <c r="N24" s="72">
        <v>50</v>
      </c>
      <c r="O24" s="63">
        <v>42.54</v>
      </c>
      <c r="P24" s="63">
        <v>29.42</v>
      </c>
      <c r="Q24" s="71">
        <v>11.6</v>
      </c>
      <c r="R24" s="176" t="s">
        <v>49</v>
      </c>
      <c r="S24" s="154">
        <v>21</v>
      </c>
      <c r="T24" s="154"/>
      <c r="U24" s="154">
        <v>6</v>
      </c>
      <c r="V24" s="157" t="s">
        <v>77</v>
      </c>
      <c r="W24" s="70" t="str">
        <f>IPC!R24</f>
        <v>4M-cmykw2</v>
      </c>
      <c r="X24" s="70"/>
      <c r="Y24" s="70"/>
      <c r="Z24" s="302" t="str">
        <f t="shared" si="20"/>
        <v>+</v>
      </c>
      <c r="AA24" s="62"/>
      <c r="AB24" s="300">
        <f t="shared" si="1"/>
        <v>172.26</v>
      </c>
      <c r="AC24" s="67">
        <f t="shared" si="2"/>
        <v>140.6</v>
      </c>
      <c r="AD24" s="295">
        <f t="shared" si="3"/>
        <v>1.1437500000000007</v>
      </c>
      <c r="AE24" s="295">
        <f t="shared" si="4"/>
        <v>2.1587499999999995</v>
      </c>
      <c r="AF24" s="295">
        <f t="shared" si="5"/>
        <v>3.3474999999999993</v>
      </c>
      <c r="AG24" s="295">
        <f t="shared" si="6"/>
        <v>3.862499999999998</v>
      </c>
      <c r="AH24" s="295">
        <f t="shared" si="7"/>
        <v>1.6875</v>
      </c>
      <c r="AI24" s="295">
        <f t="shared" si="8"/>
        <v>3.7274999999999991</v>
      </c>
      <c r="AJ24" s="295">
        <f t="shared" si="9"/>
        <v>4.2462500000000016</v>
      </c>
      <c r="AK24" s="295">
        <f t="shared" si="10"/>
        <v>3.7137499999999992</v>
      </c>
      <c r="AL24" s="295">
        <f t="shared" si="11"/>
        <v>16.993749999999999</v>
      </c>
      <c r="AM24" s="295">
        <f t="shared" si="12"/>
        <v>13.5625</v>
      </c>
      <c r="AN24" s="295">
        <f t="shared" si="13"/>
        <v>4.8049999999999962</v>
      </c>
      <c r="AO24" s="295">
        <f t="shared" si="14"/>
        <v>3.8524999999999991</v>
      </c>
      <c r="AP24" s="295">
        <f t="shared" si="15"/>
        <v>29.971250000000001</v>
      </c>
      <c r="AQ24" s="295">
        <f t="shared" si="16"/>
        <v>27.462499999999999</v>
      </c>
      <c r="AR24" s="295">
        <f t="shared" si="17"/>
        <v>15.481250000000001</v>
      </c>
      <c r="AS24" s="295">
        <f t="shared" si="18"/>
        <v>4.5837500000000002</v>
      </c>
      <c r="AT24" s="176" t="str">
        <f t="shared" si="19"/>
        <v>4M-cmykw2</v>
      </c>
      <c r="AMF24" s="2"/>
    </row>
    <row r="25" spans="1:1020">
      <c r="A25" s="58" t="s">
        <v>38</v>
      </c>
      <c r="B25" s="63">
        <v>2.16</v>
      </c>
      <c r="C25" s="63">
        <v>5.72</v>
      </c>
      <c r="D25" s="63">
        <v>8.1999999999999993</v>
      </c>
      <c r="E25" s="71">
        <v>8.1999999999999993</v>
      </c>
      <c r="F25" s="63">
        <v>6.94</v>
      </c>
      <c r="G25" s="63">
        <v>18.739999999999998</v>
      </c>
      <c r="H25" s="63">
        <v>27.4</v>
      </c>
      <c r="I25" s="71">
        <v>27.4</v>
      </c>
      <c r="J25" s="63">
        <v>25.16</v>
      </c>
      <c r="K25" s="63">
        <v>35.799999999999997</v>
      </c>
      <c r="L25" s="63">
        <v>24.48</v>
      </c>
      <c r="M25" s="71">
        <v>24.48</v>
      </c>
      <c r="N25" s="63">
        <v>35.159999999999997</v>
      </c>
      <c r="O25" s="63">
        <v>18.260000000000002</v>
      </c>
      <c r="P25" s="63">
        <v>18.38</v>
      </c>
      <c r="Q25" s="71">
        <v>18.38</v>
      </c>
      <c r="R25" s="176" t="s">
        <v>66</v>
      </c>
      <c r="S25" s="154">
        <v>22</v>
      </c>
      <c r="T25" s="154"/>
      <c r="U25" s="154">
        <v>22</v>
      </c>
      <c r="V25" s="157" t="s">
        <v>78</v>
      </c>
      <c r="W25" s="70" t="str">
        <f>IPC!R25</f>
        <v>x264-4Mq</v>
      </c>
      <c r="X25" s="70"/>
      <c r="Y25" s="70"/>
      <c r="Z25" s="302" t="str">
        <f t="shared" si="20"/>
        <v>+</v>
      </c>
      <c r="AA25" s="62"/>
      <c r="AB25" s="300">
        <f t="shared" si="1"/>
        <v>173.48</v>
      </c>
      <c r="AC25" s="67">
        <f t="shared" si="2"/>
        <v>145.55249999999998</v>
      </c>
      <c r="AD25" s="295">
        <f t="shared" si="3"/>
        <v>1.5562499999999995</v>
      </c>
      <c r="AE25" s="295">
        <f t="shared" si="4"/>
        <v>0.45874999999999932</v>
      </c>
      <c r="AF25" s="295">
        <f t="shared" si="5"/>
        <v>2.107499999999999</v>
      </c>
      <c r="AG25" s="295">
        <f t="shared" si="6"/>
        <v>2.0224999999999982</v>
      </c>
      <c r="AH25" s="295">
        <f t="shared" si="7"/>
        <v>1.1675000000000004</v>
      </c>
      <c r="AI25" s="295">
        <f t="shared" si="8"/>
        <v>10.347499999999998</v>
      </c>
      <c r="AJ25" s="295">
        <f t="shared" si="9"/>
        <v>16.42625</v>
      </c>
      <c r="AK25" s="295">
        <f t="shared" si="10"/>
        <v>18.09375</v>
      </c>
      <c r="AL25" s="295">
        <f t="shared" si="11"/>
        <v>13.333749999999998</v>
      </c>
      <c r="AM25" s="295">
        <f t="shared" si="12"/>
        <v>22.482499999999998</v>
      </c>
      <c r="AN25" s="295">
        <f t="shared" si="13"/>
        <v>9.0449999999999982</v>
      </c>
      <c r="AO25" s="295">
        <f t="shared" si="14"/>
        <v>14.3925</v>
      </c>
      <c r="AP25" s="295">
        <f t="shared" si="15"/>
        <v>15.131249999999998</v>
      </c>
      <c r="AQ25" s="295">
        <f t="shared" si="16"/>
        <v>3.182500000000001</v>
      </c>
      <c r="AR25" s="295">
        <f t="shared" si="17"/>
        <v>4.4412499999999984</v>
      </c>
      <c r="AS25" s="295">
        <f t="shared" si="18"/>
        <v>11.36375</v>
      </c>
      <c r="AT25" s="176" t="str">
        <f t="shared" si="19"/>
        <v>x264-4Mq</v>
      </c>
      <c r="AMF25" s="2"/>
    </row>
    <row r="26" spans="1:1020" ht="15">
      <c r="A26" s="100"/>
      <c r="B26" s="82"/>
      <c r="C26" s="82"/>
      <c r="D26" s="82"/>
      <c r="E26" s="83"/>
      <c r="F26" s="82"/>
      <c r="G26" s="82"/>
      <c r="H26" s="82"/>
      <c r="I26" s="90"/>
      <c r="J26" s="82"/>
      <c r="K26" s="82"/>
      <c r="L26" s="91"/>
      <c r="M26" s="90"/>
      <c r="N26" s="82"/>
      <c r="O26" s="91"/>
      <c r="P26" s="91"/>
      <c r="Q26" s="90"/>
      <c r="R26" s="133" t="s">
        <v>93</v>
      </c>
      <c r="S26" s="134" t="s">
        <v>98</v>
      </c>
      <c r="T26" s="134" t="s">
        <v>99</v>
      </c>
      <c r="U26" s="179" t="s">
        <v>100</v>
      </c>
      <c r="V26" s="214" t="s">
        <v>99</v>
      </c>
      <c r="W26" s="2" t="s">
        <v>100</v>
      </c>
      <c r="Z26" s="85"/>
      <c r="AA26" s="94"/>
      <c r="AB26" s="95"/>
      <c r="AC26" s="96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" t="str">
        <f t="shared" ref="AS26" si="21">R26</f>
        <v>w1</v>
      </c>
    </row>
    <row r="27" spans="1:1020">
      <c r="A27" s="92" t="s">
        <v>42</v>
      </c>
      <c r="B27" s="82">
        <f t="shared" ref="B27:Q27" si="22">MIN(B4:B19)</f>
        <v>2.08</v>
      </c>
      <c r="C27" s="82">
        <f t="shared" si="22"/>
        <v>2.2200000000000002</v>
      </c>
      <c r="D27" s="82">
        <f t="shared" si="22"/>
        <v>0.98</v>
      </c>
      <c r="E27" s="83">
        <f t="shared" si="22"/>
        <v>0.94</v>
      </c>
      <c r="F27" s="82">
        <f t="shared" si="22"/>
        <v>1.1399999999999999</v>
      </c>
      <c r="G27" s="82">
        <f t="shared" si="22"/>
        <v>1.2</v>
      </c>
      <c r="H27" s="82">
        <f t="shared" si="22"/>
        <v>1.4</v>
      </c>
      <c r="I27" s="83">
        <f t="shared" si="22"/>
        <v>0.94</v>
      </c>
      <c r="J27" s="82">
        <f t="shared" si="22"/>
        <v>1.1599999999999999</v>
      </c>
      <c r="K27" s="82">
        <f t="shared" si="22"/>
        <v>1.38</v>
      </c>
      <c r="L27" s="82">
        <f t="shared" si="22"/>
        <v>2.76</v>
      </c>
      <c r="M27" s="83">
        <f t="shared" si="22"/>
        <v>0.94</v>
      </c>
      <c r="N27" s="82">
        <f t="shared" si="22"/>
        <v>4.46</v>
      </c>
      <c r="O27" s="82">
        <f t="shared" si="22"/>
        <v>1.64</v>
      </c>
      <c r="P27" s="82">
        <f t="shared" si="22"/>
        <v>1.58</v>
      </c>
      <c r="Q27" s="83">
        <f t="shared" si="22"/>
        <v>0.94</v>
      </c>
      <c r="R27" s="143">
        <f>MIN(B4:B19,F4:F19,J4:J19,N4:N19)</f>
        <v>1.1399999999999999</v>
      </c>
      <c r="S27" s="158">
        <f>MIN(C4:C19,G4:G19,K4:K19)</f>
        <v>1.2</v>
      </c>
      <c r="T27" s="143">
        <f>MIN(D4:D19,H4:H19)</f>
        <v>0.98</v>
      </c>
      <c r="U27" s="159">
        <f>MIN(E4:E19)</f>
        <v>0.94</v>
      </c>
      <c r="V27" s="143">
        <f>MIN(D4:D19,H4:H19)</f>
        <v>0.98</v>
      </c>
      <c r="W27" s="158">
        <f>MIN(E4:E19)</f>
        <v>0.94</v>
      </c>
      <c r="AB27" s="305" t="s">
        <v>246</v>
      </c>
      <c r="AC27" s="148">
        <f>MIN(AC4:AC25)</f>
        <v>35.902499999999989</v>
      </c>
      <c r="AD27" s="306" t="str">
        <f>INDEX(R4:R19,MATCH(AC27,AC4:AC19,0))</f>
        <v>4M-check</v>
      </c>
      <c r="AE27" s="85"/>
      <c r="AF27" s="85"/>
    </row>
    <row r="28" spans="1:1020" s="8" customFormat="1">
      <c r="A28" s="92" t="s">
        <v>68</v>
      </c>
      <c r="B28" s="107">
        <f t="shared" ref="B28:Q28" si="23">AVERAGE(B4:B19)</f>
        <v>3.7162499999999996</v>
      </c>
      <c r="C28" s="86">
        <f t="shared" si="23"/>
        <v>5.2612500000000004</v>
      </c>
      <c r="D28" s="86">
        <f t="shared" si="23"/>
        <v>6.0925000000000002</v>
      </c>
      <c r="E28" s="112">
        <f t="shared" si="23"/>
        <v>6.1775000000000011</v>
      </c>
      <c r="F28" s="107">
        <f t="shared" si="23"/>
        <v>5.7725</v>
      </c>
      <c r="G28" s="86">
        <f t="shared" si="23"/>
        <v>8.3925000000000001</v>
      </c>
      <c r="H28" s="107">
        <f t="shared" si="23"/>
        <v>10.973749999999999</v>
      </c>
      <c r="I28" s="87">
        <f t="shared" si="23"/>
        <v>9.3062500000000004</v>
      </c>
      <c r="J28" s="107">
        <f t="shared" si="23"/>
        <v>11.826250000000002</v>
      </c>
      <c r="K28" s="107">
        <f t="shared" si="23"/>
        <v>13.317499999999999</v>
      </c>
      <c r="L28" s="86">
        <f t="shared" si="23"/>
        <v>15.435000000000002</v>
      </c>
      <c r="M28" s="87">
        <f t="shared" si="23"/>
        <v>10.0875</v>
      </c>
      <c r="N28" s="107">
        <f t="shared" si="23"/>
        <v>20.028749999999999</v>
      </c>
      <c r="O28" s="86">
        <f t="shared" si="23"/>
        <v>15.077500000000001</v>
      </c>
      <c r="P28" s="86">
        <f t="shared" si="23"/>
        <v>13.938750000000001</v>
      </c>
      <c r="Q28" s="87">
        <f t="shared" si="23"/>
        <v>7.0162499999999994</v>
      </c>
      <c r="R28" s="107">
        <f>AVERAGE(B4:B19,F4:F19,J4:J19,N4:N19)</f>
        <v>10.335937499999996</v>
      </c>
      <c r="S28" s="109">
        <f>AVERAGE(C4:C19,G4:G19,K4:K19)</f>
        <v>8.9904166666666665</v>
      </c>
      <c r="T28" s="107">
        <f>AVERAGE(D4:D19,H4:H19)</f>
        <v>8.5331250000000018</v>
      </c>
      <c r="U28" s="160">
        <f>AVERAGE(E4:E19)</f>
        <v>6.1775000000000011</v>
      </c>
      <c r="V28" s="215">
        <f>AVERAGE(D4:D19,H4:H19)</f>
        <v>8.5331250000000018</v>
      </c>
      <c r="W28" s="212">
        <f>AVERAGE(E4:E19)</f>
        <v>6.1775000000000011</v>
      </c>
      <c r="AB28" s="92" t="s">
        <v>249</v>
      </c>
      <c r="AC28" s="212">
        <f>MIN(AB4:AB19)</f>
        <v>24.32</v>
      </c>
      <c r="AD28" s="303" t="str">
        <f>INDEX(R4:R19,MATCH(AC28,AB4:AB19,0))</f>
        <v>ipres-4M</v>
      </c>
      <c r="AE28" s="89"/>
      <c r="AF28" s="89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  <c r="IS28" s="7"/>
      <c r="IT28" s="7"/>
      <c r="IU28" s="7"/>
      <c r="IV28" s="7"/>
      <c r="IW28" s="7"/>
      <c r="IX28" s="7"/>
      <c r="IY28" s="7"/>
      <c r="IZ28" s="7"/>
      <c r="JA28" s="7"/>
      <c r="JB28" s="7"/>
      <c r="JC28" s="7"/>
      <c r="JD28" s="7"/>
      <c r="JE28" s="7"/>
      <c r="JF28" s="7"/>
      <c r="JG28" s="7"/>
      <c r="JH28" s="7"/>
      <c r="JI28" s="7"/>
      <c r="JJ28" s="7"/>
      <c r="JK28" s="7"/>
      <c r="JL28" s="7"/>
      <c r="JM28" s="7"/>
      <c r="JN28" s="7"/>
      <c r="JO28" s="7"/>
      <c r="JP28" s="7"/>
      <c r="JQ28" s="7"/>
      <c r="JR28" s="7"/>
      <c r="JS28" s="7"/>
      <c r="JT28" s="7"/>
      <c r="JU28" s="7"/>
      <c r="JV28" s="7"/>
      <c r="JW28" s="7"/>
      <c r="JX28" s="7"/>
      <c r="JY28" s="7"/>
      <c r="JZ28" s="7"/>
      <c r="KA28" s="7"/>
      <c r="KB28" s="7"/>
      <c r="KC28" s="7"/>
      <c r="KD28" s="7"/>
      <c r="KE28" s="7"/>
      <c r="KF28" s="7"/>
      <c r="KG28" s="7"/>
      <c r="KH28" s="7"/>
      <c r="KI28" s="7"/>
      <c r="KJ28" s="7"/>
      <c r="KK28" s="7"/>
      <c r="KL28" s="7"/>
      <c r="KM28" s="7"/>
      <c r="KN28" s="7"/>
      <c r="KO28" s="7"/>
      <c r="KP28" s="7"/>
      <c r="KQ28" s="7"/>
      <c r="KR28" s="7"/>
      <c r="KS28" s="7"/>
      <c r="KT28" s="7"/>
      <c r="KU28" s="7"/>
      <c r="KV28" s="7"/>
      <c r="KW28" s="7"/>
      <c r="KX28" s="7"/>
      <c r="KY28" s="7"/>
      <c r="KZ28" s="7"/>
      <c r="LA28" s="7"/>
      <c r="LB28" s="7"/>
      <c r="LC28" s="7"/>
      <c r="LD28" s="7"/>
      <c r="LE28" s="7"/>
      <c r="LF28" s="7"/>
      <c r="LG28" s="7"/>
      <c r="LH28" s="7"/>
      <c r="LI28" s="7"/>
      <c r="LJ28" s="7"/>
      <c r="LK28" s="7"/>
      <c r="LL28" s="7"/>
      <c r="LM28" s="7"/>
      <c r="LN28" s="7"/>
      <c r="LO28" s="7"/>
      <c r="LP28" s="7"/>
      <c r="LQ28" s="7"/>
      <c r="LR28" s="7"/>
      <c r="LS28" s="7"/>
      <c r="LT28" s="7"/>
      <c r="LU28" s="7"/>
      <c r="LV28" s="7"/>
      <c r="LW28" s="7"/>
      <c r="LX28" s="7"/>
      <c r="LY28" s="7"/>
      <c r="LZ28" s="7"/>
      <c r="MA28" s="7"/>
      <c r="MB28" s="7"/>
      <c r="MC28" s="7"/>
      <c r="MD28" s="7"/>
      <c r="ME28" s="7"/>
      <c r="MF28" s="7"/>
      <c r="MG28" s="7"/>
      <c r="MH28" s="7"/>
      <c r="MI28" s="7"/>
      <c r="MJ28" s="7"/>
      <c r="MK28" s="7"/>
      <c r="ML28" s="7"/>
      <c r="MM28" s="7"/>
      <c r="MN28" s="7"/>
      <c r="MO28" s="7"/>
      <c r="MP28" s="7"/>
      <c r="MQ28" s="7"/>
      <c r="MR28" s="7"/>
      <c r="MS28" s="7"/>
      <c r="MT28" s="7"/>
      <c r="MU28" s="7"/>
      <c r="MV28" s="7"/>
      <c r="MW28" s="7"/>
      <c r="MX28" s="7"/>
      <c r="MY28" s="7"/>
      <c r="MZ28" s="7"/>
      <c r="NA28" s="7"/>
      <c r="NB28" s="7"/>
      <c r="NC28" s="7"/>
      <c r="ND28" s="7"/>
      <c r="NE28" s="7"/>
      <c r="NF28" s="7"/>
      <c r="NG28" s="7"/>
      <c r="NH28" s="7"/>
      <c r="NI28" s="7"/>
      <c r="NJ28" s="7"/>
      <c r="NK28" s="7"/>
      <c r="NL28" s="7"/>
      <c r="NM28" s="7"/>
      <c r="NN28" s="7"/>
      <c r="NO28" s="7"/>
      <c r="NP28" s="7"/>
      <c r="NQ28" s="7"/>
      <c r="NR28" s="7"/>
      <c r="NS28" s="7"/>
      <c r="NT28" s="7"/>
      <c r="NU28" s="7"/>
      <c r="NV28" s="7"/>
      <c r="NW28" s="7"/>
      <c r="NX28" s="7"/>
      <c r="NY28" s="7"/>
      <c r="NZ28" s="7"/>
      <c r="OA28" s="7"/>
      <c r="OB28" s="7"/>
      <c r="OC28" s="7"/>
      <c r="OD28" s="7"/>
      <c r="OE28" s="7"/>
      <c r="OF28" s="7"/>
      <c r="OG28" s="7"/>
      <c r="OH28" s="7"/>
      <c r="OI28" s="7"/>
      <c r="OJ28" s="7"/>
      <c r="OK28" s="7"/>
      <c r="OL28" s="7"/>
      <c r="OM28" s="7"/>
      <c r="ON28" s="7"/>
      <c r="OO28" s="7"/>
      <c r="OP28" s="7"/>
      <c r="OQ28" s="7"/>
      <c r="OR28" s="7"/>
      <c r="OS28" s="7"/>
      <c r="OT28" s="7"/>
      <c r="OU28" s="7"/>
      <c r="OV28" s="7"/>
      <c r="OW28" s="7"/>
      <c r="OX28" s="7"/>
      <c r="OY28" s="7"/>
      <c r="OZ28" s="7"/>
      <c r="PA28" s="7"/>
      <c r="PB28" s="7"/>
      <c r="PC28" s="7"/>
      <c r="PD28" s="7"/>
      <c r="PE28" s="7"/>
      <c r="PF28" s="7"/>
      <c r="PG28" s="7"/>
      <c r="PH28" s="7"/>
      <c r="PI28" s="7"/>
      <c r="PJ28" s="7"/>
      <c r="PK28" s="7"/>
      <c r="PL28" s="7"/>
      <c r="PM28" s="7"/>
      <c r="PN28" s="7"/>
      <c r="PO28" s="7"/>
      <c r="PP28" s="7"/>
      <c r="PQ28" s="7"/>
      <c r="PR28" s="7"/>
      <c r="PS28" s="7"/>
      <c r="PT28" s="7"/>
      <c r="PU28" s="7"/>
      <c r="PV28" s="7"/>
      <c r="PW28" s="7"/>
      <c r="PX28" s="7"/>
      <c r="PY28" s="7"/>
      <c r="PZ28" s="7"/>
      <c r="QA28" s="7"/>
      <c r="QB28" s="7"/>
      <c r="QC28" s="7"/>
      <c r="QD28" s="7"/>
      <c r="QE28" s="7"/>
      <c r="QF28" s="7"/>
      <c r="QG28" s="7"/>
      <c r="QH28" s="7"/>
      <c r="QI28" s="7"/>
      <c r="QJ28" s="7"/>
      <c r="QK28" s="7"/>
      <c r="QL28" s="7"/>
      <c r="QM28" s="7"/>
      <c r="QN28" s="7"/>
      <c r="QO28" s="7"/>
      <c r="QP28" s="7"/>
      <c r="QQ28" s="7"/>
      <c r="QR28" s="7"/>
      <c r="QS28" s="7"/>
      <c r="QT28" s="7"/>
      <c r="QU28" s="7"/>
      <c r="QV28" s="7"/>
      <c r="QW28" s="7"/>
      <c r="QX28" s="7"/>
      <c r="QY28" s="7"/>
      <c r="QZ28" s="7"/>
      <c r="RA28" s="7"/>
      <c r="RB28" s="7"/>
      <c r="RC28" s="7"/>
      <c r="RD28" s="7"/>
      <c r="RE28" s="7"/>
      <c r="RF28" s="7"/>
      <c r="RG28" s="7"/>
      <c r="RH28" s="7"/>
      <c r="RI28" s="7"/>
      <c r="RJ28" s="7"/>
      <c r="RK28" s="7"/>
      <c r="RL28" s="7"/>
      <c r="RM28" s="7"/>
      <c r="RN28" s="7"/>
      <c r="RO28" s="7"/>
      <c r="RP28" s="7"/>
      <c r="RQ28" s="7"/>
      <c r="RR28" s="7"/>
      <c r="RS28" s="7"/>
      <c r="RT28" s="7"/>
      <c r="RU28" s="7"/>
      <c r="RV28" s="7"/>
      <c r="RW28" s="7"/>
      <c r="RX28" s="7"/>
      <c r="RY28" s="7"/>
      <c r="RZ28" s="7"/>
      <c r="SA28" s="7"/>
      <c r="SB28" s="7"/>
      <c r="SC28" s="7"/>
      <c r="SD28" s="7"/>
      <c r="SE28" s="7"/>
      <c r="SF28" s="7"/>
      <c r="SG28" s="7"/>
      <c r="SH28" s="7"/>
      <c r="SI28" s="7"/>
      <c r="SJ28" s="7"/>
      <c r="SK28" s="7"/>
      <c r="SL28" s="7"/>
      <c r="SM28" s="7"/>
      <c r="SN28" s="7"/>
      <c r="SO28" s="7"/>
      <c r="SP28" s="7"/>
      <c r="SQ28" s="7"/>
      <c r="SR28" s="7"/>
      <c r="SS28" s="7"/>
      <c r="ST28" s="7"/>
      <c r="SU28" s="7"/>
      <c r="SV28" s="7"/>
      <c r="SW28" s="7"/>
      <c r="SX28" s="7"/>
      <c r="SY28" s="7"/>
      <c r="SZ28" s="7"/>
      <c r="TA28" s="7"/>
      <c r="TB28" s="7"/>
      <c r="TC28" s="7"/>
      <c r="TD28" s="7"/>
      <c r="TE28" s="7"/>
      <c r="TF28" s="7"/>
      <c r="TG28" s="7"/>
      <c r="TH28" s="7"/>
      <c r="TI28" s="7"/>
      <c r="TJ28" s="7"/>
      <c r="TK28" s="7"/>
      <c r="TL28" s="7"/>
      <c r="TM28" s="7"/>
      <c r="TN28" s="7"/>
      <c r="TO28" s="7"/>
      <c r="TP28" s="7"/>
      <c r="TQ28" s="7"/>
      <c r="TR28" s="7"/>
      <c r="TS28" s="7"/>
      <c r="TT28" s="7"/>
      <c r="TU28" s="7"/>
      <c r="TV28" s="7"/>
      <c r="TW28" s="7"/>
      <c r="TX28" s="7"/>
      <c r="TY28" s="7"/>
      <c r="TZ28" s="7"/>
      <c r="UA28" s="7"/>
      <c r="UB28" s="7"/>
      <c r="UC28" s="7"/>
      <c r="UD28" s="7"/>
      <c r="UE28" s="7"/>
      <c r="UF28" s="7"/>
      <c r="UG28" s="7"/>
      <c r="UH28" s="7"/>
      <c r="UI28" s="7"/>
      <c r="UJ28" s="7"/>
      <c r="UK28" s="7"/>
      <c r="UL28" s="7"/>
      <c r="UM28" s="7"/>
      <c r="UN28" s="7"/>
      <c r="UO28" s="7"/>
      <c r="UP28" s="7"/>
      <c r="UQ28" s="7"/>
      <c r="UR28" s="7"/>
      <c r="US28" s="7"/>
      <c r="UT28" s="7"/>
      <c r="UU28" s="7"/>
      <c r="UV28" s="7"/>
      <c r="UW28" s="7"/>
      <c r="UX28" s="7"/>
      <c r="UY28" s="7"/>
      <c r="UZ28" s="7"/>
      <c r="VA28" s="7"/>
      <c r="VB28" s="7"/>
      <c r="VC28" s="7"/>
      <c r="VD28" s="7"/>
      <c r="VE28" s="7"/>
      <c r="VF28" s="7"/>
      <c r="VG28" s="7"/>
      <c r="VH28" s="7"/>
      <c r="VI28" s="7"/>
      <c r="VJ28" s="7"/>
      <c r="VK28" s="7"/>
      <c r="VL28" s="7"/>
      <c r="VM28" s="7"/>
      <c r="VN28" s="7"/>
      <c r="VO28" s="7"/>
      <c r="VP28" s="7"/>
      <c r="VQ28" s="7"/>
      <c r="VR28" s="7"/>
      <c r="VS28" s="7"/>
      <c r="VT28" s="7"/>
      <c r="VU28" s="7"/>
      <c r="VV28" s="7"/>
      <c r="VW28" s="7"/>
      <c r="VX28" s="7"/>
      <c r="VY28" s="7"/>
      <c r="VZ28" s="7"/>
      <c r="WA28" s="7"/>
      <c r="WB28" s="7"/>
      <c r="WC28" s="7"/>
      <c r="WD28" s="7"/>
      <c r="WE28" s="7"/>
      <c r="WF28" s="7"/>
      <c r="WG28" s="7"/>
      <c r="WH28" s="7"/>
      <c r="WI28" s="7"/>
      <c r="WJ28" s="7"/>
      <c r="WK28" s="7"/>
      <c r="WL28" s="7"/>
      <c r="WM28" s="7"/>
      <c r="WN28" s="7"/>
      <c r="WO28" s="7"/>
      <c r="WP28" s="7"/>
      <c r="WQ28" s="7"/>
      <c r="WR28" s="7"/>
      <c r="WS28" s="7"/>
      <c r="WT28" s="7"/>
      <c r="WU28" s="7"/>
      <c r="WV28" s="7"/>
      <c r="WW28" s="7"/>
      <c r="WX28" s="7"/>
      <c r="WY28" s="7"/>
      <c r="WZ28" s="7"/>
      <c r="XA28" s="7"/>
      <c r="XB28" s="7"/>
      <c r="XC28" s="7"/>
      <c r="XD28" s="7"/>
      <c r="XE28" s="7"/>
      <c r="XF28" s="7"/>
      <c r="XG28" s="7"/>
      <c r="XH28" s="7"/>
      <c r="XI28" s="7"/>
      <c r="XJ28" s="7"/>
      <c r="XK28" s="7"/>
      <c r="XL28" s="7"/>
      <c r="XM28" s="7"/>
      <c r="XN28" s="7"/>
      <c r="XO28" s="7"/>
      <c r="XP28" s="7"/>
      <c r="XQ28" s="7"/>
      <c r="XR28" s="7"/>
      <c r="XS28" s="7"/>
      <c r="XT28" s="7"/>
      <c r="XU28" s="7"/>
      <c r="XV28" s="7"/>
      <c r="XW28" s="7"/>
      <c r="XX28" s="7"/>
      <c r="XY28" s="7"/>
      <c r="XZ28" s="7"/>
      <c r="YA28" s="7"/>
      <c r="YB28" s="7"/>
      <c r="YC28" s="7"/>
      <c r="YD28" s="7"/>
      <c r="YE28" s="7"/>
      <c r="YF28" s="7"/>
      <c r="YG28" s="7"/>
      <c r="YH28" s="7"/>
      <c r="YI28" s="7"/>
      <c r="YJ28" s="7"/>
      <c r="YK28" s="7"/>
      <c r="YL28" s="7"/>
      <c r="YM28" s="7"/>
      <c r="YN28" s="7"/>
      <c r="YO28" s="7"/>
      <c r="YP28" s="7"/>
      <c r="YQ28" s="7"/>
      <c r="YR28" s="7"/>
      <c r="YS28" s="7"/>
      <c r="YT28" s="7"/>
      <c r="YU28" s="7"/>
      <c r="YV28" s="7"/>
      <c r="YW28" s="7"/>
      <c r="YX28" s="7"/>
      <c r="YY28" s="7"/>
      <c r="YZ28" s="7"/>
      <c r="ZA28" s="7"/>
      <c r="ZB28" s="7"/>
      <c r="ZC28" s="7"/>
      <c r="ZD28" s="7"/>
      <c r="ZE28" s="7"/>
      <c r="ZF28" s="7"/>
      <c r="ZG28" s="7"/>
      <c r="ZH28" s="7"/>
      <c r="ZI28" s="7"/>
      <c r="ZJ28" s="7"/>
      <c r="ZK28" s="7"/>
      <c r="ZL28" s="7"/>
      <c r="ZM28" s="7"/>
      <c r="ZN28" s="7"/>
      <c r="ZO28" s="7"/>
      <c r="ZP28" s="7"/>
      <c r="ZQ28" s="7"/>
      <c r="ZR28" s="7"/>
      <c r="ZS28" s="7"/>
      <c r="ZT28" s="7"/>
      <c r="ZU28" s="7"/>
      <c r="ZV28" s="7"/>
      <c r="ZW28" s="7"/>
      <c r="ZX28" s="7"/>
      <c r="ZY28" s="7"/>
      <c r="ZZ28" s="7"/>
      <c r="AAA28" s="7"/>
      <c r="AAB28" s="7"/>
      <c r="AAC28" s="7"/>
      <c r="AAD28" s="7"/>
      <c r="AAE28" s="7"/>
      <c r="AAF28" s="7"/>
      <c r="AAG28" s="7"/>
      <c r="AAH28" s="7"/>
      <c r="AAI28" s="7"/>
      <c r="AAJ28" s="7"/>
      <c r="AAK28" s="7"/>
      <c r="AAL28" s="7"/>
      <c r="AAM28" s="7"/>
      <c r="AAN28" s="7"/>
      <c r="AAO28" s="7"/>
      <c r="AAP28" s="7"/>
      <c r="AAQ28" s="7"/>
      <c r="AAR28" s="7"/>
      <c r="AAS28" s="7"/>
      <c r="AAT28" s="7"/>
      <c r="AAU28" s="7"/>
      <c r="AAV28" s="7"/>
      <c r="AAW28" s="7"/>
      <c r="AAX28" s="7"/>
      <c r="AAY28" s="7"/>
      <c r="AAZ28" s="7"/>
      <c r="ABA28" s="7"/>
      <c r="ABB28" s="7"/>
      <c r="ABC28" s="7"/>
      <c r="ABD28" s="7"/>
      <c r="ABE28" s="7"/>
      <c r="ABF28" s="7"/>
      <c r="ABG28" s="7"/>
      <c r="ABH28" s="7"/>
      <c r="ABI28" s="7"/>
      <c r="ABJ28" s="7"/>
      <c r="ABK28" s="7"/>
      <c r="ABL28" s="7"/>
      <c r="ABM28" s="7"/>
      <c r="ABN28" s="7"/>
      <c r="ABO28" s="7"/>
      <c r="ABP28" s="7"/>
      <c r="ABQ28" s="7"/>
      <c r="ABR28" s="7"/>
      <c r="ABS28" s="7"/>
      <c r="ABT28" s="7"/>
      <c r="ABU28" s="7"/>
      <c r="ABV28" s="7"/>
      <c r="ABW28" s="7"/>
      <c r="ABX28" s="7"/>
      <c r="ABY28" s="7"/>
      <c r="ABZ28" s="7"/>
      <c r="ACA28" s="7"/>
      <c r="ACB28" s="7"/>
      <c r="ACC28" s="7"/>
      <c r="ACD28" s="7"/>
      <c r="ACE28" s="7"/>
      <c r="ACF28" s="7"/>
      <c r="ACG28" s="7"/>
      <c r="ACH28" s="7"/>
      <c r="ACI28" s="7"/>
      <c r="ACJ28" s="7"/>
      <c r="ACK28" s="7"/>
      <c r="ACL28" s="7"/>
      <c r="ACM28" s="7"/>
      <c r="ACN28" s="7"/>
      <c r="ACO28" s="7"/>
      <c r="ACP28" s="7"/>
      <c r="ACQ28" s="7"/>
      <c r="ACR28" s="7"/>
      <c r="ACS28" s="7"/>
      <c r="ACT28" s="7"/>
      <c r="ACU28" s="7"/>
      <c r="ACV28" s="7"/>
      <c r="ACW28" s="7"/>
      <c r="ACX28" s="7"/>
      <c r="ACY28" s="7"/>
      <c r="ACZ28" s="7"/>
      <c r="ADA28" s="7"/>
      <c r="ADB28" s="7"/>
      <c r="ADC28" s="7"/>
      <c r="ADD28" s="7"/>
      <c r="ADE28" s="7"/>
      <c r="ADF28" s="7"/>
      <c r="ADG28" s="7"/>
      <c r="ADH28" s="7"/>
      <c r="ADI28" s="7"/>
      <c r="ADJ28" s="7"/>
      <c r="ADK28" s="7"/>
      <c r="ADL28" s="7"/>
      <c r="ADM28" s="7"/>
      <c r="ADN28" s="7"/>
      <c r="ADO28" s="7"/>
      <c r="ADP28" s="7"/>
      <c r="ADQ28" s="7"/>
      <c r="ADR28" s="7"/>
      <c r="ADS28" s="7"/>
      <c r="ADT28" s="7"/>
      <c r="ADU28" s="7"/>
      <c r="ADV28" s="7"/>
      <c r="ADW28" s="7"/>
      <c r="ADX28" s="7"/>
      <c r="ADY28" s="7"/>
      <c r="ADZ28" s="7"/>
      <c r="AEA28" s="7"/>
      <c r="AEB28" s="7"/>
      <c r="AEC28" s="7"/>
      <c r="AED28" s="7"/>
      <c r="AEE28" s="7"/>
      <c r="AEF28" s="7"/>
      <c r="AEG28" s="7"/>
      <c r="AEH28" s="7"/>
      <c r="AEI28" s="7"/>
      <c r="AEJ28" s="7"/>
      <c r="AEK28" s="7"/>
      <c r="AEL28" s="7"/>
      <c r="AEM28" s="7"/>
      <c r="AEN28" s="7"/>
      <c r="AEO28" s="7"/>
      <c r="AEP28" s="7"/>
      <c r="AEQ28" s="7"/>
      <c r="AER28" s="7"/>
      <c r="AES28" s="7"/>
      <c r="AET28" s="7"/>
      <c r="AEU28" s="7"/>
      <c r="AEV28" s="7"/>
      <c r="AEW28" s="7"/>
      <c r="AEX28" s="7"/>
      <c r="AEY28" s="7"/>
      <c r="AEZ28" s="7"/>
      <c r="AFA28" s="7"/>
      <c r="AFB28" s="7"/>
      <c r="AFC28" s="7"/>
      <c r="AFD28" s="7"/>
      <c r="AFE28" s="7"/>
      <c r="AFF28" s="7"/>
      <c r="AFG28" s="7"/>
      <c r="AFH28" s="7"/>
      <c r="AFI28" s="7"/>
      <c r="AFJ28" s="7"/>
      <c r="AFK28" s="7"/>
      <c r="AFL28" s="7"/>
      <c r="AFM28" s="7"/>
      <c r="AFN28" s="7"/>
      <c r="AFO28" s="7"/>
      <c r="AFP28" s="7"/>
      <c r="AFQ28" s="7"/>
      <c r="AFR28" s="7"/>
      <c r="AFS28" s="7"/>
      <c r="AFT28" s="7"/>
      <c r="AFU28" s="7"/>
      <c r="AFV28" s="7"/>
      <c r="AFW28" s="7"/>
      <c r="AFX28" s="7"/>
      <c r="AFY28" s="7"/>
      <c r="AFZ28" s="7"/>
      <c r="AGA28" s="7"/>
      <c r="AGB28" s="7"/>
      <c r="AGC28" s="7"/>
      <c r="AGD28" s="7"/>
      <c r="AGE28" s="7"/>
      <c r="AGF28" s="7"/>
      <c r="AGG28" s="7"/>
      <c r="AGH28" s="7"/>
      <c r="AGI28" s="7"/>
      <c r="AGJ28" s="7"/>
      <c r="AGK28" s="7"/>
      <c r="AGL28" s="7"/>
      <c r="AGM28" s="7"/>
      <c r="AGN28" s="7"/>
      <c r="AGO28" s="7"/>
      <c r="AGP28" s="7"/>
      <c r="AGQ28" s="7"/>
      <c r="AGR28" s="7"/>
      <c r="AGS28" s="7"/>
      <c r="AGT28" s="7"/>
      <c r="AGU28" s="7"/>
      <c r="AGV28" s="7"/>
      <c r="AGW28" s="7"/>
      <c r="AGX28" s="7"/>
      <c r="AGY28" s="7"/>
      <c r="AGZ28" s="7"/>
      <c r="AHA28" s="7"/>
      <c r="AHB28" s="7"/>
      <c r="AHC28" s="7"/>
      <c r="AHD28" s="7"/>
      <c r="AHE28" s="7"/>
      <c r="AHF28" s="7"/>
      <c r="AHG28" s="7"/>
      <c r="AHH28" s="7"/>
      <c r="AHI28" s="7"/>
      <c r="AHJ28" s="7"/>
      <c r="AHK28" s="7"/>
      <c r="AHL28" s="7"/>
      <c r="AHM28" s="7"/>
      <c r="AHN28" s="7"/>
      <c r="AHO28" s="7"/>
      <c r="AHP28" s="7"/>
      <c r="AHQ28" s="7"/>
      <c r="AHR28" s="7"/>
      <c r="AHS28" s="7"/>
      <c r="AHT28" s="7"/>
      <c r="AHU28" s="7"/>
      <c r="AHV28" s="7"/>
      <c r="AHW28" s="7"/>
      <c r="AHX28" s="7"/>
      <c r="AHY28" s="7"/>
      <c r="AHZ28" s="7"/>
      <c r="AIA28" s="7"/>
      <c r="AIB28" s="7"/>
      <c r="AIC28" s="7"/>
      <c r="AID28" s="7"/>
      <c r="AIE28" s="7"/>
      <c r="AIF28" s="7"/>
      <c r="AIG28" s="7"/>
      <c r="AIH28" s="7"/>
      <c r="AII28" s="7"/>
      <c r="AIJ28" s="7"/>
      <c r="AIK28" s="7"/>
      <c r="AIL28" s="7"/>
      <c r="AIM28" s="7"/>
      <c r="AIN28" s="7"/>
      <c r="AIO28" s="7"/>
      <c r="AIP28" s="7"/>
      <c r="AIQ28" s="7"/>
      <c r="AIR28" s="7"/>
      <c r="AIS28" s="7"/>
      <c r="AIT28" s="7"/>
      <c r="AIU28" s="7"/>
      <c r="AIV28" s="7"/>
      <c r="AIW28" s="7"/>
      <c r="AIX28" s="7"/>
      <c r="AIY28" s="7"/>
      <c r="AIZ28" s="7"/>
      <c r="AJA28" s="7"/>
      <c r="AJB28" s="7"/>
      <c r="AJC28" s="7"/>
      <c r="AJD28" s="7"/>
      <c r="AJE28" s="7"/>
      <c r="AJF28" s="7"/>
      <c r="AJG28" s="7"/>
      <c r="AJH28" s="7"/>
      <c r="AJI28" s="7"/>
      <c r="AJJ28" s="7"/>
      <c r="AJK28" s="7"/>
      <c r="AJL28" s="7"/>
      <c r="AJM28" s="7"/>
      <c r="AJN28" s="7"/>
      <c r="AJO28" s="7"/>
      <c r="AJP28" s="7"/>
      <c r="AJQ28" s="7"/>
      <c r="AJR28" s="7"/>
      <c r="AJS28" s="7"/>
      <c r="AJT28" s="7"/>
      <c r="AJU28" s="7"/>
      <c r="AJV28" s="7"/>
      <c r="AJW28" s="7"/>
      <c r="AJX28" s="7"/>
      <c r="AJY28" s="7"/>
      <c r="AJZ28" s="7"/>
      <c r="AKA28" s="7"/>
      <c r="AKB28" s="7"/>
      <c r="AKC28" s="7"/>
      <c r="AKD28" s="7"/>
      <c r="AKE28" s="7"/>
      <c r="AKF28" s="7"/>
      <c r="AKG28" s="7"/>
      <c r="AKH28" s="7"/>
      <c r="AKI28" s="7"/>
      <c r="AKJ28" s="7"/>
      <c r="AKK28" s="7"/>
      <c r="AKL28" s="7"/>
      <c r="AKM28" s="7"/>
      <c r="AKN28" s="7"/>
      <c r="AKO28" s="7"/>
      <c r="AKP28" s="7"/>
      <c r="AKQ28" s="7"/>
      <c r="AKR28" s="7"/>
      <c r="AKS28" s="7"/>
      <c r="AKT28" s="7"/>
      <c r="AKU28" s="7"/>
      <c r="AKV28" s="7"/>
      <c r="AKW28" s="7"/>
      <c r="AKX28" s="7"/>
      <c r="AKY28" s="7"/>
      <c r="AKZ28" s="7"/>
      <c r="ALA28" s="7"/>
      <c r="ALB28" s="7"/>
      <c r="ALC28" s="7"/>
      <c r="ALD28" s="7"/>
      <c r="ALE28" s="7"/>
      <c r="ALF28" s="7"/>
      <c r="ALG28" s="7"/>
      <c r="ALH28" s="7"/>
      <c r="ALI28" s="7"/>
      <c r="ALJ28" s="7"/>
      <c r="ALK28" s="7"/>
      <c r="ALL28" s="7"/>
      <c r="ALM28" s="7"/>
      <c r="ALN28" s="7"/>
      <c r="ALO28" s="7"/>
      <c r="ALP28" s="7"/>
      <c r="ALQ28" s="7"/>
      <c r="ALR28" s="7"/>
      <c r="ALS28" s="7"/>
      <c r="ALT28" s="7"/>
      <c r="ALU28" s="7"/>
      <c r="ALV28" s="7"/>
      <c r="ALW28" s="7"/>
      <c r="ALX28" s="7"/>
      <c r="ALY28" s="7"/>
      <c r="ALZ28" s="7"/>
      <c r="AMA28" s="7"/>
      <c r="AMB28" s="7"/>
      <c r="AMC28" s="7"/>
      <c r="AMD28" s="7"/>
      <c r="AME28" s="7"/>
    </row>
    <row r="29" spans="1:1020" s="8" customFormat="1">
      <c r="A29" s="92" t="s">
        <v>41</v>
      </c>
      <c r="B29" s="82">
        <f t="shared" ref="B29:Q29" si="24">MAX(B4:B19)</f>
        <v>8.5399999999999991</v>
      </c>
      <c r="C29" s="82">
        <f t="shared" si="24"/>
        <v>11.02</v>
      </c>
      <c r="D29" s="82">
        <f t="shared" si="24"/>
        <v>12.4</v>
      </c>
      <c r="E29" s="83">
        <f t="shared" si="24"/>
        <v>14.52</v>
      </c>
      <c r="F29" s="82">
        <f t="shared" si="24"/>
        <v>13.72</v>
      </c>
      <c r="G29" s="82">
        <f t="shared" si="24"/>
        <v>22.94</v>
      </c>
      <c r="H29" s="82">
        <f t="shared" si="24"/>
        <v>27.7</v>
      </c>
      <c r="I29" s="83">
        <f t="shared" si="24"/>
        <v>27.7</v>
      </c>
      <c r="J29" s="82">
        <f t="shared" si="24"/>
        <v>33.340000000000003</v>
      </c>
      <c r="K29" s="82">
        <f t="shared" si="24"/>
        <v>37.159999999999997</v>
      </c>
      <c r="L29" s="82">
        <f t="shared" si="24"/>
        <v>30.22</v>
      </c>
      <c r="M29" s="83">
        <f t="shared" si="24"/>
        <v>25.56</v>
      </c>
      <c r="N29" s="82">
        <f t="shared" si="24"/>
        <v>49.36</v>
      </c>
      <c r="O29" s="82">
        <f t="shared" si="24"/>
        <v>39.96</v>
      </c>
      <c r="P29" s="82">
        <f t="shared" si="24"/>
        <v>28.34</v>
      </c>
      <c r="Q29" s="83">
        <f t="shared" si="24"/>
        <v>21.56</v>
      </c>
      <c r="R29" s="107">
        <f>MAX(B4:B19,F4:F19,J4:J19,N4:N19)</f>
        <v>49.36</v>
      </c>
      <c r="S29" s="109">
        <f>MAX(C4:C19,G4:G19,K4:K19)</f>
        <v>37.159999999999997</v>
      </c>
      <c r="T29" s="107">
        <f>MAX(D4:D19,H4:H19)</f>
        <v>27.7</v>
      </c>
      <c r="U29" s="160">
        <f>MAX(E4:E19)</f>
        <v>14.52</v>
      </c>
      <c r="V29" s="215">
        <f>MAX(D4:D19,H4:H19)</f>
        <v>27.7</v>
      </c>
      <c r="W29" s="212">
        <f>MAX(E4:E19)</f>
        <v>14.52</v>
      </c>
      <c r="AB29" s="92" t="s">
        <v>247</v>
      </c>
      <c r="AC29" s="212">
        <f>MEDIAN(AB4:AB19)</f>
        <v>65.290000000000006</v>
      </c>
      <c r="AD29" s="303" t="str">
        <f>INDEX(R4:R19,MATCH(AC29,AB4:AB19,2))</f>
        <v>4M-check-reassembly-tcp-cmykw2-rotate</v>
      </c>
      <c r="AE29" s="97"/>
      <c r="AF29" s="97"/>
      <c r="AG29" s="7"/>
      <c r="AH29" s="303" t="s">
        <v>251</v>
      </c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  <c r="IT29" s="7"/>
      <c r="IU29" s="7"/>
      <c r="IV29" s="7"/>
      <c r="IW29" s="7"/>
      <c r="IX29" s="7"/>
      <c r="IY29" s="7"/>
      <c r="IZ29" s="7"/>
      <c r="JA29" s="7"/>
      <c r="JB29" s="7"/>
      <c r="JC29" s="7"/>
      <c r="JD29" s="7"/>
      <c r="JE29" s="7"/>
      <c r="JF29" s="7"/>
      <c r="JG29" s="7"/>
      <c r="JH29" s="7"/>
      <c r="JI29" s="7"/>
      <c r="JJ29" s="7"/>
      <c r="JK29" s="7"/>
      <c r="JL29" s="7"/>
      <c r="JM29" s="7"/>
      <c r="JN29" s="7"/>
      <c r="JO29" s="7"/>
      <c r="JP29" s="7"/>
      <c r="JQ29" s="7"/>
      <c r="JR29" s="7"/>
      <c r="JS29" s="7"/>
      <c r="JT29" s="7"/>
      <c r="JU29" s="7"/>
      <c r="JV29" s="7"/>
      <c r="JW29" s="7"/>
      <c r="JX29" s="7"/>
      <c r="JY29" s="7"/>
      <c r="JZ29" s="7"/>
      <c r="KA29" s="7"/>
      <c r="KB29" s="7"/>
      <c r="KC29" s="7"/>
      <c r="KD29" s="7"/>
      <c r="KE29" s="7"/>
      <c r="KF29" s="7"/>
      <c r="KG29" s="7"/>
      <c r="KH29" s="7"/>
      <c r="KI29" s="7"/>
      <c r="KJ29" s="7"/>
      <c r="KK29" s="7"/>
      <c r="KL29" s="7"/>
      <c r="KM29" s="7"/>
      <c r="KN29" s="7"/>
      <c r="KO29" s="7"/>
      <c r="KP29" s="7"/>
      <c r="KQ29" s="7"/>
      <c r="KR29" s="7"/>
      <c r="KS29" s="7"/>
      <c r="KT29" s="7"/>
      <c r="KU29" s="7"/>
      <c r="KV29" s="7"/>
      <c r="KW29" s="7"/>
      <c r="KX29" s="7"/>
      <c r="KY29" s="7"/>
      <c r="KZ29" s="7"/>
      <c r="LA29" s="7"/>
      <c r="LB29" s="7"/>
      <c r="LC29" s="7"/>
      <c r="LD29" s="7"/>
      <c r="LE29" s="7"/>
      <c r="LF29" s="7"/>
      <c r="LG29" s="7"/>
      <c r="LH29" s="7"/>
      <c r="LI29" s="7"/>
      <c r="LJ29" s="7"/>
      <c r="LK29" s="7"/>
      <c r="LL29" s="7"/>
      <c r="LM29" s="7"/>
      <c r="LN29" s="7"/>
      <c r="LO29" s="7"/>
      <c r="LP29" s="7"/>
      <c r="LQ29" s="7"/>
      <c r="LR29" s="7"/>
      <c r="LS29" s="7"/>
      <c r="LT29" s="7"/>
      <c r="LU29" s="7"/>
      <c r="LV29" s="7"/>
      <c r="LW29" s="7"/>
      <c r="LX29" s="7"/>
      <c r="LY29" s="7"/>
      <c r="LZ29" s="7"/>
      <c r="MA29" s="7"/>
      <c r="MB29" s="7"/>
      <c r="MC29" s="7"/>
      <c r="MD29" s="7"/>
      <c r="ME29" s="7"/>
      <c r="MF29" s="7"/>
      <c r="MG29" s="7"/>
      <c r="MH29" s="7"/>
      <c r="MI29" s="7"/>
      <c r="MJ29" s="7"/>
      <c r="MK29" s="7"/>
      <c r="ML29" s="7"/>
      <c r="MM29" s="7"/>
      <c r="MN29" s="7"/>
      <c r="MO29" s="7"/>
      <c r="MP29" s="7"/>
      <c r="MQ29" s="7"/>
      <c r="MR29" s="7"/>
      <c r="MS29" s="7"/>
      <c r="MT29" s="7"/>
      <c r="MU29" s="7"/>
      <c r="MV29" s="7"/>
      <c r="MW29" s="7"/>
      <c r="MX29" s="7"/>
      <c r="MY29" s="7"/>
      <c r="MZ29" s="7"/>
      <c r="NA29" s="7"/>
      <c r="NB29" s="7"/>
      <c r="NC29" s="7"/>
      <c r="ND29" s="7"/>
      <c r="NE29" s="7"/>
      <c r="NF29" s="7"/>
      <c r="NG29" s="7"/>
      <c r="NH29" s="7"/>
      <c r="NI29" s="7"/>
      <c r="NJ29" s="7"/>
      <c r="NK29" s="7"/>
      <c r="NL29" s="7"/>
      <c r="NM29" s="7"/>
      <c r="NN29" s="7"/>
      <c r="NO29" s="7"/>
      <c r="NP29" s="7"/>
      <c r="NQ29" s="7"/>
      <c r="NR29" s="7"/>
      <c r="NS29" s="7"/>
      <c r="NT29" s="7"/>
      <c r="NU29" s="7"/>
      <c r="NV29" s="7"/>
      <c r="NW29" s="7"/>
      <c r="NX29" s="7"/>
      <c r="NY29" s="7"/>
      <c r="NZ29" s="7"/>
      <c r="OA29" s="7"/>
      <c r="OB29" s="7"/>
      <c r="OC29" s="7"/>
      <c r="OD29" s="7"/>
      <c r="OE29" s="7"/>
      <c r="OF29" s="7"/>
      <c r="OG29" s="7"/>
      <c r="OH29" s="7"/>
      <c r="OI29" s="7"/>
      <c r="OJ29" s="7"/>
      <c r="OK29" s="7"/>
      <c r="OL29" s="7"/>
      <c r="OM29" s="7"/>
      <c r="ON29" s="7"/>
      <c r="OO29" s="7"/>
      <c r="OP29" s="7"/>
      <c r="OQ29" s="7"/>
      <c r="OR29" s="7"/>
      <c r="OS29" s="7"/>
      <c r="OT29" s="7"/>
      <c r="OU29" s="7"/>
      <c r="OV29" s="7"/>
      <c r="OW29" s="7"/>
      <c r="OX29" s="7"/>
      <c r="OY29" s="7"/>
      <c r="OZ29" s="7"/>
      <c r="PA29" s="7"/>
      <c r="PB29" s="7"/>
      <c r="PC29" s="7"/>
      <c r="PD29" s="7"/>
      <c r="PE29" s="7"/>
      <c r="PF29" s="7"/>
      <c r="PG29" s="7"/>
      <c r="PH29" s="7"/>
      <c r="PI29" s="7"/>
      <c r="PJ29" s="7"/>
      <c r="PK29" s="7"/>
      <c r="PL29" s="7"/>
      <c r="PM29" s="7"/>
      <c r="PN29" s="7"/>
      <c r="PO29" s="7"/>
      <c r="PP29" s="7"/>
      <c r="PQ29" s="7"/>
      <c r="PR29" s="7"/>
      <c r="PS29" s="7"/>
      <c r="PT29" s="7"/>
      <c r="PU29" s="7"/>
      <c r="PV29" s="7"/>
      <c r="PW29" s="7"/>
      <c r="PX29" s="7"/>
      <c r="PY29" s="7"/>
      <c r="PZ29" s="7"/>
      <c r="QA29" s="7"/>
      <c r="QB29" s="7"/>
      <c r="QC29" s="7"/>
      <c r="QD29" s="7"/>
      <c r="QE29" s="7"/>
      <c r="QF29" s="7"/>
      <c r="QG29" s="7"/>
      <c r="QH29" s="7"/>
      <c r="QI29" s="7"/>
      <c r="QJ29" s="7"/>
      <c r="QK29" s="7"/>
      <c r="QL29" s="7"/>
      <c r="QM29" s="7"/>
      <c r="QN29" s="7"/>
      <c r="QO29" s="7"/>
      <c r="QP29" s="7"/>
      <c r="QQ29" s="7"/>
      <c r="QR29" s="7"/>
      <c r="QS29" s="7"/>
      <c r="QT29" s="7"/>
      <c r="QU29" s="7"/>
      <c r="QV29" s="7"/>
      <c r="QW29" s="7"/>
      <c r="QX29" s="7"/>
      <c r="QY29" s="7"/>
      <c r="QZ29" s="7"/>
      <c r="RA29" s="7"/>
      <c r="RB29" s="7"/>
      <c r="RC29" s="7"/>
      <c r="RD29" s="7"/>
      <c r="RE29" s="7"/>
      <c r="RF29" s="7"/>
      <c r="RG29" s="7"/>
      <c r="RH29" s="7"/>
      <c r="RI29" s="7"/>
      <c r="RJ29" s="7"/>
      <c r="RK29" s="7"/>
      <c r="RL29" s="7"/>
      <c r="RM29" s="7"/>
      <c r="RN29" s="7"/>
      <c r="RO29" s="7"/>
      <c r="RP29" s="7"/>
      <c r="RQ29" s="7"/>
      <c r="RR29" s="7"/>
      <c r="RS29" s="7"/>
      <c r="RT29" s="7"/>
      <c r="RU29" s="7"/>
      <c r="RV29" s="7"/>
      <c r="RW29" s="7"/>
      <c r="RX29" s="7"/>
      <c r="RY29" s="7"/>
      <c r="RZ29" s="7"/>
      <c r="SA29" s="7"/>
      <c r="SB29" s="7"/>
      <c r="SC29" s="7"/>
      <c r="SD29" s="7"/>
      <c r="SE29" s="7"/>
      <c r="SF29" s="7"/>
      <c r="SG29" s="7"/>
      <c r="SH29" s="7"/>
      <c r="SI29" s="7"/>
      <c r="SJ29" s="7"/>
      <c r="SK29" s="7"/>
      <c r="SL29" s="7"/>
      <c r="SM29" s="7"/>
      <c r="SN29" s="7"/>
      <c r="SO29" s="7"/>
      <c r="SP29" s="7"/>
      <c r="SQ29" s="7"/>
      <c r="SR29" s="7"/>
      <c r="SS29" s="7"/>
      <c r="ST29" s="7"/>
      <c r="SU29" s="7"/>
      <c r="SV29" s="7"/>
      <c r="SW29" s="7"/>
      <c r="SX29" s="7"/>
      <c r="SY29" s="7"/>
      <c r="SZ29" s="7"/>
      <c r="TA29" s="7"/>
      <c r="TB29" s="7"/>
      <c r="TC29" s="7"/>
      <c r="TD29" s="7"/>
      <c r="TE29" s="7"/>
      <c r="TF29" s="7"/>
      <c r="TG29" s="7"/>
      <c r="TH29" s="7"/>
      <c r="TI29" s="7"/>
      <c r="TJ29" s="7"/>
      <c r="TK29" s="7"/>
      <c r="TL29" s="7"/>
      <c r="TM29" s="7"/>
      <c r="TN29" s="7"/>
      <c r="TO29" s="7"/>
      <c r="TP29" s="7"/>
      <c r="TQ29" s="7"/>
      <c r="TR29" s="7"/>
      <c r="TS29" s="7"/>
      <c r="TT29" s="7"/>
      <c r="TU29" s="7"/>
      <c r="TV29" s="7"/>
      <c r="TW29" s="7"/>
      <c r="TX29" s="7"/>
      <c r="TY29" s="7"/>
      <c r="TZ29" s="7"/>
      <c r="UA29" s="7"/>
      <c r="UB29" s="7"/>
      <c r="UC29" s="7"/>
      <c r="UD29" s="7"/>
      <c r="UE29" s="7"/>
      <c r="UF29" s="7"/>
      <c r="UG29" s="7"/>
      <c r="UH29" s="7"/>
      <c r="UI29" s="7"/>
      <c r="UJ29" s="7"/>
      <c r="UK29" s="7"/>
      <c r="UL29" s="7"/>
      <c r="UM29" s="7"/>
      <c r="UN29" s="7"/>
      <c r="UO29" s="7"/>
      <c r="UP29" s="7"/>
      <c r="UQ29" s="7"/>
      <c r="UR29" s="7"/>
      <c r="US29" s="7"/>
      <c r="UT29" s="7"/>
      <c r="UU29" s="7"/>
      <c r="UV29" s="7"/>
      <c r="UW29" s="7"/>
      <c r="UX29" s="7"/>
      <c r="UY29" s="7"/>
      <c r="UZ29" s="7"/>
      <c r="VA29" s="7"/>
      <c r="VB29" s="7"/>
      <c r="VC29" s="7"/>
      <c r="VD29" s="7"/>
      <c r="VE29" s="7"/>
      <c r="VF29" s="7"/>
      <c r="VG29" s="7"/>
      <c r="VH29" s="7"/>
      <c r="VI29" s="7"/>
      <c r="VJ29" s="7"/>
      <c r="VK29" s="7"/>
      <c r="VL29" s="7"/>
      <c r="VM29" s="7"/>
      <c r="VN29" s="7"/>
      <c r="VO29" s="7"/>
      <c r="VP29" s="7"/>
      <c r="VQ29" s="7"/>
      <c r="VR29" s="7"/>
      <c r="VS29" s="7"/>
      <c r="VT29" s="7"/>
      <c r="VU29" s="7"/>
      <c r="VV29" s="7"/>
      <c r="VW29" s="7"/>
      <c r="VX29" s="7"/>
      <c r="VY29" s="7"/>
      <c r="VZ29" s="7"/>
      <c r="WA29" s="7"/>
      <c r="WB29" s="7"/>
      <c r="WC29" s="7"/>
      <c r="WD29" s="7"/>
      <c r="WE29" s="7"/>
      <c r="WF29" s="7"/>
      <c r="WG29" s="7"/>
      <c r="WH29" s="7"/>
      <c r="WI29" s="7"/>
      <c r="WJ29" s="7"/>
      <c r="WK29" s="7"/>
      <c r="WL29" s="7"/>
      <c r="WM29" s="7"/>
      <c r="WN29" s="7"/>
      <c r="WO29" s="7"/>
      <c r="WP29" s="7"/>
      <c r="WQ29" s="7"/>
      <c r="WR29" s="7"/>
      <c r="WS29" s="7"/>
      <c r="WT29" s="7"/>
      <c r="WU29" s="7"/>
      <c r="WV29" s="7"/>
      <c r="WW29" s="7"/>
      <c r="WX29" s="7"/>
      <c r="WY29" s="7"/>
      <c r="WZ29" s="7"/>
      <c r="XA29" s="7"/>
      <c r="XB29" s="7"/>
      <c r="XC29" s="7"/>
      <c r="XD29" s="7"/>
      <c r="XE29" s="7"/>
      <c r="XF29" s="7"/>
      <c r="XG29" s="7"/>
      <c r="XH29" s="7"/>
      <c r="XI29" s="7"/>
      <c r="XJ29" s="7"/>
      <c r="XK29" s="7"/>
      <c r="XL29" s="7"/>
      <c r="XM29" s="7"/>
      <c r="XN29" s="7"/>
      <c r="XO29" s="7"/>
      <c r="XP29" s="7"/>
      <c r="XQ29" s="7"/>
      <c r="XR29" s="7"/>
      <c r="XS29" s="7"/>
      <c r="XT29" s="7"/>
      <c r="XU29" s="7"/>
      <c r="XV29" s="7"/>
      <c r="XW29" s="7"/>
      <c r="XX29" s="7"/>
      <c r="XY29" s="7"/>
      <c r="XZ29" s="7"/>
      <c r="YA29" s="7"/>
      <c r="YB29" s="7"/>
      <c r="YC29" s="7"/>
      <c r="YD29" s="7"/>
      <c r="YE29" s="7"/>
      <c r="YF29" s="7"/>
      <c r="YG29" s="7"/>
      <c r="YH29" s="7"/>
      <c r="YI29" s="7"/>
      <c r="YJ29" s="7"/>
      <c r="YK29" s="7"/>
      <c r="YL29" s="7"/>
      <c r="YM29" s="7"/>
      <c r="YN29" s="7"/>
      <c r="YO29" s="7"/>
      <c r="YP29" s="7"/>
      <c r="YQ29" s="7"/>
      <c r="YR29" s="7"/>
      <c r="YS29" s="7"/>
      <c r="YT29" s="7"/>
      <c r="YU29" s="7"/>
      <c r="YV29" s="7"/>
      <c r="YW29" s="7"/>
      <c r="YX29" s="7"/>
      <c r="YY29" s="7"/>
      <c r="YZ29" s="7"/>
      <c r="ZA29" s="7"/>
      <c r="ZB29" s="7"/>
      <c r="ZC29" s="7"/>
      <c r="ZD29" s="7"/>
      <c r="ZE29" s="7"/>
      <c r="ZF29" s="7"/>
      <c r="ZG29" s="7"/>
      <c r="ZH29" s="7"/>
      <c r="ZI29" s="7"/>
      <c r="ZJ29" s="7"/>
      <c r="ZK29" s="7"/>
      <c r="ZL29" s="7"/>
      <c r="ZM29" s="7"/>
      <c r="ZN29" s="7"/>
      <c r="ZO29" s="7"/>
      <c r="ZP29" s="7"/>
      <c r="ZQ29" s="7"/>
      <c r="ZR29" s="7"/>
      <c r="ZS29" s="7"/>
      <c r="ZT29" s="7"/>
      <c r="ZU29" s="7"/>
      <c r="ZV29" s="7"/>
      <c r="ZW29" s="7"/>
      <c r="ZX29" s="7"/>
      <c r="ZY29" s="7"/>
      <c r="ZZ29" s="7"/>
      <c r="AAA29" s="7"/>
      <c r="AAB29" s="7"/>
      <c r="AAC29" s="7"/>
      <c r="AAD29" s="7"/>
      <c r="AAE29" s="7"/>
      <c r="AAF29" s="7"/>
      <c r="AAG29" s="7"/>
      <c r="AAH29" s="7"/>
      <c r="AAI29" s="7"/>
      <c r="AAJ29" s="7"/>
      <c r="AAK29" s="7"/>
      <c r="AAL29" s="7"/>
      <c r="AAM29" s="7"/>
      <c r="AAN29" s="7"/>
      <c r="AAO29" s="7"/>
      <c r="AAP29" s="7"/>
      <c r="AAQ29" s="7"/>
      <c r="AAR29" s="7"/>
      <c r="AAS29" s="7"/>
      <c r="AAT29" s="7"/>
      <c r="AAU29" s="7"/>
      <c r="AAV29" s="7"/>
      <c r="AAW29" s="7"/>
      <c r="AAX29" s="7"/>
      <c r="AAY29" s="7"/>
      <c r="AAZ29" s="7"/>
      <c r="ABA29" s="7"/>
      <c r="ABB29" s="7"/>
      <c r="ABC29" s="7"/>
      <c r="ABD29" s="7"/>
      <c r="ABE29" s="7"/>
      <c r="ABF29" s="7"/>
      <c r="ABG29" s="7"/>
      <c r="ABH29" s="7"/>
      <c r="ABI29" s="7"/>
      <c r="ABJ29" s="7"/>
      <c r="ABK29" s="7"/>
      <c r="ABL29" s="7"/>
      <c r="ABM29" s="7"/>
      <c r="ABN29" s="7"/>
      <c r="ABO29" s="7"/>
      <c r="ABP29" s="7"/>
      <c r="ABQ29" s="7"/>
      <c r="ABR29" s="7"/>
      <c r="ABS29" s="7"/>
      <c r="ABT29" s="7"/>
      <c r="ABU29" s="7"/>
      <c r="ABV29" s="7"/>
      <c r="ABW29" s="7"/>
      <c r="ABX29" s="7"/>
      <c r="ABY29" s="7"/>
      <c r="ABZ29" s="7"/>
      <c r="ACA29" s="7"/>
      <c r="ACB29" s="7"/>
      <c r="ACC29" s="7"/>
      <c r="ACD29" s="7"/>
      <c r="ACE29" s="7"/>
      <c r="ACF29" s="7"/>
      <c r="ACG29" s="7"/>
      <c r="ACH29" s="7"/>
      <c r="ACI29" s="7"/>
      <c r="ACJ29" s="7"/>
      <c r="ACK29" s="7"/>
      <c r="ACL29" s="7"/>
      <c r="ACM29" s="7"/>
      <c r="ACN29" s="7"/>
      <c r="ACO29" s="7"/>
      <c r="ACP29" s="7"/>
      <c r="ACQ29" s="7"/>
      <c r="ACR29" s="7"/>
      <c r="ACS29" s="7"/>
      <c r="ACT29" s="7"/>
      <c r="ACU29" s="7"/>
      <c r="ACV29" s="7"/>
      <c r="ACW29" s="7"/>
      <c r="ACX29" s="7"/>
      <c r="ACY29" s="7"/>
      <c r="ACZ29" s="7"/>
      <c r="ADA29" s="7"/>
      <c r="ADB29" s="7"/>
      <c r="ADC29" s="7"/>
      <c r="ADD29" s="7"/>
      <c r="ADE29" s="7"/>
      <c r="ADF29" s="7"/>
      <c r="ADG29" s="7"/>
      <c r="ADH29" s="7"/>
      <c r="ADI29" s="7"/>
      <c r="ADJ29" s="7"/>
      <c r="ADK29" s="7"/>
      <c r="ADL29" s="7"/>
      <c r="ADM29" s="7"/>
      <c r="ADN29" s="7"/>
      <c r="ADO29" s="7"/>
      <c r="ADP29" s="7"/>
      <c r="ADQ29" s="7"/>
      <c r="ADR29" s="7"/>
      <c r="ADS29" s="7"/>
      <c r="ADT29" s="7"/>
      <c r="ADU29" s="7"/>
      <c r="ADV29" s="7"/>
      <c r="ADW29" s="7"/>
      <c r="ADX29" s="7"/>
      <c r="ADY29" s="7"/>
      <c r="ADZ29" s="7"/>
      <c r="AEA29" s="7"/>
      <c r="AEB29" s="7"/>
      <c r="AEC29" s="7"/>
      <c r="AED29" s="7"/>
      <c r="AEE29" s="7"/>
      <c r="AEF29" s="7"/>
      <c r="AEG29" s="7"/>
      <c r="AEH29" s="7"/>
      <c r="AEI29" s="7"/>
      <c r="AEJ29" s="7"/>
      <c r="AEK29" s="7"/>
      <c r="AEL29" s="7"/>
      <c r="AEM29" s="7"/>
      <c r="AEN29" s="7"/>
      <c r="AEO29" s="7"/>
      <c r="AEP29" s="7"/>
      <c r="AEQ29" s="7"/>
      <c r="AER29" s="7"/>
      <c r="AES29" s="7"/>
      <c r="AET29" s="7"/>
      <c r="AEU29" s="7"/>
      <c r="AEV29" s="7"/>
      <c r="AEW29" s="7"/>
      <c r="AEX29" s="7"/>
      <c r="AEY29" s="7"/>
      <c r="AEZ29" s="7"/>
      <c r="AFA29" s="7"/>
      <c r="AFB29" s="7"/>
      <c r="AFC29" s="7"/>
      <c r="AFD29" s="7"/>
      <c r="AFE29" s="7"/>
      <c r="AFF29" s="7"/>
      <c r="AFG29" s="7"/>
      <c r="AFH29" s="7"/>
      <c r="AFI29" s="7"/>
      <c r="AFJ29" s="7"/>
      <c r="AFK29" s="7"/>
      <c r="AFL29" s="7"/>
      <c r="AFM29" s="7"/>
      <c r="AFN29" s="7"/>
      <c r="AFO29" s="7"/>
      <c r="AFP29" s="7"/>
      <c r="AFQ29" s="7"/>
      <c r="AFR29" s="7"/>
      <c r="AFS29" s="7"/>
      <c r="AFT29" s="7"/>
      <c r="AFU29" s="7"/>
      <c r="AFV29" s="7"/>
      <c r="AFW29" s="7"/>
      <c r="AFX29" s="7"/>
      <c r="AFY29" s="7"/>
      <c r="AFZ29" s="7"/>
      <c r="AGA29" s="7"/>
      <c r="AGB29" s="7"/>
      <c r="AGC29" s="7"/>
      <c r="AGD29" s="7"/>
      <c r="AGE29" s="7"/>
      <c r="AGF29" s="7"/>
      <c r="AGG29" s="7"/>
      <c r="AGH29" s="7"/>
      <c r="AGI29" s="7"/>
      <c r="AGJ29" s="7"/>
      <c r="AGK29" s="7"/>
      <c r="AGL29" s="7"/>
      <c r="AGM29" s="7"/>
      <c r="AGN29" s="7"/>
      <c r="AGO29" s="7"/>
      <c r="AGP29" s="7"/>
      <c r="AGQ29" s="7"/>
      <c r="AGR29" s="7"/>
      <c r="AGS29" s="7"/>
      <c r="AGT29" s="7"/>
      <c r="AGU29" s="7"/>
      <c r="AGV29" s="7"/>
      <c r="AGW29" s="7"/>
      <c r="AGX29" s="7"/>
      <c r="AGY29" s="7"/>
      <c r="AGZ29" s="7"/>
      <c r="AHA29" s="7"/>
      <c r="AHB29" s="7"/>
      <c r="AHC29" s="7"/>
      <c r="AHD29" s="7"/>
      <c r="AHE29" s="7"/>
      <c r="AHF29" s="7"/>
      <c r="AHG29" s="7"/>
      <c r="AHH29" s="7"/>
      <c r="AHI29" s="7"/>
      <c r="AHJ29" s="7"/>
      <c r="AHK29" s="7"/>
      <c r="AHL29" s="7"/>
      <c r="AHM29" s="7"/>
      <c r="AHN29" s="7"/>
      <c r="AHO29" s="7"/>
      <c r="AHP29" s="7"/>
      <c r="AHQ29" s="7"/>
      <c r="AHR29" s="7"/>
      <c r="AHS29" s="7"/>
      <c r="AHT29" s="7"/>
      <c r="AHU29" s="7"/>
      <c r="AHV29" s="7"/>
      <c r="AHW29" s="7"/>
      <c r="AHX29" s="7"/>
      <c r="AHY29" s="7"/>
      <c r="AHZ29" s="7"/>
      <c r="AIA29" s="7"/>
      <c r="AIB29" s="7"/>
      <c r="AIC29" s="7"/>
      <c r="AID29" s="7"/>
      <c r="AIE29" s="7"/>
      <c r="AIF29" s="7"/>
      <c r="AIG29" s="7"/>
      <c r="AIH29" s="7"/>
      <c r="AII29" s="7"/>
      <c r="AIJ29" s="7"/>
      <c r="AIK29" s="7"/>
      <c r="AIL29" s="7"/>
      <c r="AIM29" s="7"/>
      <c r="AIN29" s="7"/>
      <c r="AIO29" s="7"/>
      <c r="AIP29" s="7"/>
      <c r="AIQ29" s="7"/>
      <c r="AIR29" s="7"/>
      <c r="AIS29" s="7"/>
      <c r="AIT29" s="7"/>
      <c r="AIU29" s="7"/>
      <c r="AIV29" s="7"/>
      <c r="AIW29" s="7"/>
      <c r="AIX29" s="7"/>
      <c r="AIY29" s="7"/>
      <c r="AIZ29" s="7"/>
      <c r="AJA29" s="7"/>
      <c r="AJB29" s="7"/>
      <c r="AJC29" s="7"/>
      <c r="AJD29" s="7"/>
      <c r="AJE29" s="7"/>
      <c r="AJF29" s="7"/>
      <c r="AJG29" s="7"/>
      <c r="AJH29" s="7"/>
      <c r="AJI29" s="7"/>
      <c r="AJJ29" s="7"/>
      <c r="AJK29" s="7"/>
      <c r="AJL29" s="7"/>
      <c r="AJM29" s="7"/>
      <c r="AJN29" s="7"/>
      <c r="AJO29" s="7"/>
      <c r="AJP29" s="7"/>
      <c r="AJQ29" s="7"/>
      <c r="AJR29" s="7"/>
      <c r="AJS29" s="7"/>
      <c r="AJT29" s="7"/>
      <c r="AJU29" s="7"/>
      <c r="AJV29" s="7"/>
      <c r="AJW29" s="7"/>
      <c r="AJX29" s="7"/>
      <c r="AJY29" s="7"/>
      <c r="AJZ29" s="7"/>
      <c r="AKA29" s="7"/>
      <c r="AKB29" s="7"/>
      <c r="AKC29" s="7"/>
      <c r="AKD29" s="7"/>
      <c r="AKE29" s="7"/>
      <c r="AKF29" s="7"/>
      <c r="AKG29" s="7"/>
      <c r="AKH29" s="7"/>
      <c r="AKI29" s="7"/>
      <c r="AKJ29" s="7"/>
      <c r="AKK29" s="7"/>
      <c r="AKL29" s="7"/>
      <c r="AKM29" s="7"/>
      <c r="AKN29" s="7"/>
      <c r="AKO29" s="7"/>
      <c r="AKP29" s="7"/>
      <c r="AKQ29" s="7"/>
      <c r="AKR29" s="7"/>
      <c r="AKS29" s="7"/>
      <c r="AKT29" s="7"/>
      <c r="AKU29" s="7"/>
      <c r="AKV29" s="7"/>
      <c r="AKW29" s="7"/>
      <c r="AKX29" s="7"/>
      <c r="AKY29" s="7"/>
      <c r="AKZ29" s="7"/>
      <c r="ALA29" s="7"/>
      <c r="ALB29" s="7"/>
      <c r="ALC29" s="7"/>
      <c r="ALD29" s="7"/>
      <c r="ALE29" s="7"/>
      <c r="ALF29" s="7"/>
      <c r="ALG29" s="7"/>
      <c r="ALH29" s="7"/>
      <c r="ALI29" s="7"/>
      <c r="ALJ29" s="7"/>
      <c r="ALK29" s="7"/>
      <c r="ALL29" s="7"/>
      <c r="ALM29" s="7"/>
      <c r="ALN29" s="7"/>
      <c r="ALO29" s="7"/>
      <c r="ALP29" s="7"/>
      <c r="ALQ29" s="7"/>
      <c r="ALR29" s="7"/>
      <c r="ALS29" s="7"/>
      <c r="ALT29" s="7"/>
      <c r="ALU29" s="7"/>
      <c r="ALV29" s="7"/>
      <c r="ALW29" s="7"/>
      <c r="ALX29" s="7"/>
      <c r="ALY29" s="7"/>
      <c r="ALZ29" s="7"/>
      <c r="AMA29" s="7"/>
      <c r="AMB29" s="7"/>
      <c r="AMC29" s="7"/>
      <c r="AMD29" s="7"/>
      <c r="AME29" s="7"/>
    </row>
    <row r="30" spans="1:1020">
      <c r="A30" s="92" t="s">
        <v>71</v>
      </c>
      <c r="B30" s="82">
        <f>B1*B2</f>
        <v>1</v>
      </c>
      <c r="C30" s="82">
        <f t="shared" ref="C30:E30" si="25">C1*C2</f>
        <v>4</v>
      </c>
      <c r="D30" s="82">
        <f t="shared" si="25"/>
        <v>16</v>
      </c>
      <c r="E30" s="83">
        <f t="shared" si="25"/>
        <v>64</v>
      </c>
      <c r="F30" s="82">
        <f>F1*F2</f>
        <v>4</v>
      </c>
      <c r="G30" s="82">
        <f t="shared" ref="G30:I30" si="26">G1*G2</f>
        <v>16</v>
      </c>
      <c r="H30" s="82">
        <f t="shared" si="26"/>
        <v>64</v>
      </c>
      <c r="I30" s="83">
        <f t="shared" si="26"/>
        <v>256</v>
      </c>
      <c r="J30" s="82">
        <f>J1*J2</f>
        <v>16</v>
      </c>
      <c r="K30" s="82">
        <f t="shared" ref="K30:M30" si="27">K1*K2</f>
        <v>64</v>
      </c>
      <c r="L30" s="82">
        <f t="shared" si="27"/>
        <v>256</v>
      </c>
      <c r="M30" s="83">
        <f t="shared" si="27"/>
        <v>1024</v>
      </c>
      <c r="N30" s="82">
        <f>N1*N2</f>
        <v>64</v>
      </c>
      <c r="O30" s="82">
        <f t="shared" ref="O30:Q30" si="28">O1*O2</f>
        <v>256</v>
      </c>
      <c r="P30" s="82">
        <f t="shared" si="28"/>
        <v>1024</v>
      </c>
      <c r="Q30" s="83">
        <f t="shared" si="28"/>
        <v>4096</v>
      </c>
      <c r="R30" s="85"/>
      <c r="S30" s="85"/>
      <c r="T30" s="85"/>
      <c r="U30" s="85"/>
      <c r="V30" s="85"/>
      <c r="W30" s="85"/>
      <c r="X30" s="85"/>
      <c r="Y30" s="85"/>
      <c r="AB30" s="92" t="s">
        <v>250</v>
      </c>
      <c r="AC30" s="301">
        <f>MAX(AB4:AB19)</f>
        <v>212.32</v>
      </c>
      <c r="AD30" s="304" t="str">
        <f>INDEX(R4:R19,MATCH(AC30,AB4:AB19,0))</f>
        <v>rotate-color1Mp</v>
      </c>
      <c r="AE30" s="85"/>
      <c r="AF30" s="85"/>
    </row>
    <row r="31" spans="1:1020" ht="15">
      <c r="A31" s="92" t="s">
        <v>82</v>
      </c>
      <c r="B31" s="82"/>
      <c r="C31" s="82"/>
      <c r="D31" s="82"/>
      <c r="E31" s="83"/>
      <c r="F31" s="82"/>
      <c r="G31" s="82"/>
      <c r="H31" s="82"/>
      <c r="I31" s="90"/>
      <c r="J31" s="82"/>
      <c r="K31" s="82"/>
      <c r="L31" s="91"/>
      <c r="M31" s="90"/>
      <c r="N31" s="82"/>
      <c r="O31" s="91"/>
      <c r="P31" s="91"/>
      <c r="Q31" s="90"/>
      <c r="R31" s="308" t="s">
        <v>182</v>
      </c>
      <c r="S31" s="318" t="s">
        <v>252</v>
      </c>
      <c r="T31" s="317"/>
      <c r="U31" s="317"/>
      <c r="V31" s="85"/>
      <c r="W31" s="85"/>
      <c r="X31" s="85"/>
      <c r="Y31" s="85"/>
      <c r="Z31" s="85"/>
      <c r="AA31" s="85"/>
    </row>
    <row r="32" spans="1:1020">
      <c r="A32" s="92" t="s">
        <v>83</v>
      </c>
      <c r="B32" s="86">
        <f>B28/B27</f>
        <v>1.7866586538461535</v>
      </c>
      <c r="C32" s="86">
        <f t="shared" ref="C32:Q33" si="29">C28/C27</f>
        <v>2.3699324324324325</v>
      </c>
      <c r="D32" s="86">
        <f t="shared" si="29"/>
        <v>6.216836734693878</v>
      </c>
      <c r="E32" s="87">
        <f t="shared" si="29"/>
        <v>6.5718085106382995</v>
      </c>
      <c r="F32" s="86">
        <f t="shared" si="29"/>
        <v>5.0635964912280702</v>
      </c>
      <c r="G32" s="86">
        <f t="shared" si="29"/>
        <v>6.9937500000000004</v>
      </c>
      <c r="H32" s="86">
        <f t="shared" si="29"/>
        <v>7.8383928571428569</v>
      </c>
      <c r="I32" s="87">
        <f t="shared" si="29"/>
        <v>9.900265957446809</v>
      </c>
      <c r="J32" s="86">
        <f t="shared" si="29"/>
        <v>10.195043103448278</v>
      </c>
      <c r="K32" s="86">
        <f t="shared" si="29"/>
        <v>9.65036231884058</v>
      </c>
      <c r="L32" s="86">
        <f t="shared" si="29"/>
        <v>5.5923913043478271</v>
      </c>
      <c r="M32" s="87">
        <f t="shared" si="29"/>
        <v>10.731382978723405</v>
      </c>
      <c r="N32" s="86">
        <f t="shared" si="29"/>
        <v>4.490751121076233</v>
      </c>
      <c r="O32" s="86">
        <f t="shared" si="29"/>
        <v>9.1935975609756113</v>
      </c>
      <c r="P32" s="86">
        <f t="shared" si="29"/>
        <v>8.8219936708860764</v>
      </c>
      <c r="Q32" s="87">
        <f t="shared" si="29"/>
        <v>7.4640957446808507</v>
      </c>
      <c r="R32" s="309">
        <f>GEOMEAN(B32:Q32)</f>
        <v>6.3850320884582263</v>
      </c>
      <c r="S32" s="310" t="s">
        <v>42</v>
      </c>
      <c r="T32" s="305" t="s">
        <v>68</v>
      </c>
      <c r="U32" s="305" t="s">
        <v>44</v>
      </c>
      <c r="V32" s="85"/>
      <c r="W32" s="85"/>
      <c r="X32" s="85"/>
      <c r="Y32" s="85"/>
      <c r="Z32" s="85"/>
      <c r="AA32" s="85"/>
      <c r="AB32" s="85"/>
      <c r="AC32" s="296"/>
    </row>
    <row r="33" spans="1:29">
      <c r="A33" s="133" t="s">
        <v>84</v>
      </c>
      <c r="B33" s="86">
        <f>B29/B28</f>
        <v>2.2980154725866129</v>
      </c>
      <c r="C33" s="86">
        <f t="shared" si="29"/>
        <v>2.0945592777381798</v>
      </c>
      <c r="D33" s="86">
        <f t="shared" si="29"/>
        <v>2.035289290110792</v>
      </c>
      <c r="E33" s="87">
        <f t="shared" si="29"/>
        <v>2.3504653986240385</v>
      </c>
      <c r="F33" s="86">
        <f t="shared" si="29"/>
        <v>2.3767864876569944</v>
      </c>
      <c r="G33" s="86">
        <f t="shared" si="29"/>
        <v>2.7333929103366104</v>
      </c>
      <c r="H33" s="86">
        <f t="shared" si="29"/>
        <v>2.5242054903747579</v>
      </c>
      <c r="I33" s="87">
        <f t="shared" si="29"/>
        <v>2.9764942914707855</v>
      </c>
      <c r="J33" s="86">
        <f t="shared" si="29"/>
        <v>2.8191523094810274</v>
      </c>
      <c r="K33" s="86">
        <f t="shared" si="29"/>
        <v>2.7903134972780177</v>
      </c>
      <c r="L33" s="86">
        <f t="shared" si="29"/>
        <v>1.9578879170715902</v>
      </c>
      <c r="M33" s="87">
        <f t="shared" si="29"/>
        <v>2.5338289962825278</v>
      </c>
      <c r="N33" s="86">
        <f t="shared" si="29"/>
        <v>2.4644573425700558</v>
      </c>
      <c r="O33" s="86">
        <f t="shared" si="29"/>
        <v>2.6503067484662575</v>
      </c>
      <c r="P33" s="86">
        <f t="shared" si="29"/>
        <v>2.0331808806385077</v>
      </c>
      <c r="Q33" s="87">
        <f t="shared" si="29"/>
        <v>3.072866559771958</v>
      </c>
      <c r="R33" s="309">
        <f>GEOMEAN(B33:Q33)</f>
        <v>2.4592424125094592</v>
      </c>
      <c r="S33" s="192">
        <f>MIN(B4:H19,J4:K19,N4:N19)</f>
        <v>0.94</v>
      </c>
      <c r="T33" s="144">
        <f>AVERAGE(B4:H19,J4:K19,N4:N19)</f>
        <v>9.1558750000000018</v>
      </c>
      <c r="U33" s="192">
        <f>MAX(B4:H19,J4:K19,N4:N19)</f>
        <v>49.36</v>
      </c>
      <c r="V33" s="85"/>
      <c r="W33" s="85"/>
      <c r="X33" s="85"/>
      <c r="Y33" s="85"/>
      <c r="Z33" s="85"/>
      <c r="AA33" s="85"/>
      <c r="AB33" s="85"/>
      <c r="AC33" s="85"/>
    </row>
    <row r="34" spans="1:29">
      <c r="A34" s="133" t="s">
        <v>85</v>
      </c>
      <c r="B34" s="86">
        <f>B29/B27</f>
        <v>4.1057692307692299</v>
      </c>
      <c r="C34" s="86">
        <f t="shared" ref="C34:Q34" si="30">C29/C27</f>
        <v>4.9639639639639634</v>
      </c>
      <c r="D34" s="86">
        <f t="shared" si="30"/>
        <v>12.653061224489797</v>
      </c>
      <c r="E34" s="87">
        <f t="shared" si="30"/>
        <v>15.446808510638299</v>
      </c>
      <c r="F34" s="86">
        <f t="shared" si="30"/>
        <v>12.035087719298247</v>
      </c>
      <c r="G34" s="86">
        <f t="shared" si="30"/>
        <v>19.116666666666667</v>
      </c>
      <c r="H34" s="86">
        <f t="shared" si="30"/>
        <v>19.785714285714285</v>
      </c>
      <c r="I34" s="87">
        <f t="shared" si="30"/>
        <v>29.468085106382979</v>
      </c>
      <c r="J34" s="86">
        <f t="shared" si="30"/>
        <v>28.741379310344833</v>
      </c>
      <c r="K34" s="86">
        <f t="shared" si="30"/>
        <v>26.927536231884059</v>
      </c>
      <c r="L34" s="86">
        <f t="shared" si="30"/>
        <v>10.949275362318842</v>
      </c>
      <c r="M34" s="87">
        <f t="shared" si="30"/>
        <v>27.191489361702128</v>
      </c>
      <c r="N34" s="86">
        <f t="shared" si="30"/>
        <v>11.06726457399103</v>
      </c>
      <c r="O34" s="86">
        <f t="shared" si="30"/>
        <v>24.365853658536587</v>
      </c>
      <c r="P34" s="86">
        <f t="shared" si="30"/>
        <v>17.936708860759492</v>
      </c>
      <c r="Q34" s="87">
        <f t="shared" si="30"/>
        <v>22.936170212765958</v>
      </c>
      <c r="R34" s="309">
        <f>GEOMEAN(B34:Q34)</f>
        <v>15.702341717170318</v>
      </c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</row>
    <row r="35" spans="1:29">
      <c r="A35" s="133"/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93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</row>
    <row r="36" spans="1:29">
      <c r="A36" s="136"/>
      <c r="B36" s="108" t="s">
        <v>181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25"/>
      <c r="S36" s="10"/>
      <c r="T36" s="10"/>
      <c r="U36" s="10"/>
      <c r="V36" s="10"/>
      <c r="W36" s="10"/>
      <c r="X36" s="10"/>
    </row>
    <row r="37" spans="1:29" ht="15" thickBot="1">
      <c r="A37" s="114"/>
      <c r="B37" s="115"/>
      <c r="C37" s="115"/>
      <c r="D37" s="115"/>
      <c r="E37" s="113" t="s">
        <v>94</v>
      </c>
      <c r="F37" s="116"/>
      <c r="G37" s="116"/>
      <c r="H37" s="116"/>
      <c r="I37" s="113" t="s">
        <v>95</v>
      </c>
      <c r="J37" s="115"/>
      <c r="K37" s="115"/>
      <c r="L37" s="115"/>
      <c r="M37" s="113" t="s">
        <v>96</v>
      </c>
      <c r="N37" s="115"/>
      <c r="O37" s="115"/>
      <c r="P37" s="115"/>
      <c r="Q37" s="113" t="s">
        <v>97</v>
      </c>
      <c r="R37" s="25"/>
      <c r="S37" s="10"/>
      <c r="T37" s="10"/>
      <c r="U37" s="10"/>
      <c r="V37" s="10"/>
      <c r="W37" s="10"/>
      <c r="X37" s="10"/>
    </row>
    <row r="38" spans="1:29" ht="15" thickTop="1">
      <c r="A38" s="92" t="s">
        <v>42</v>
      </c>
      <c r="B38" s="15"/>
      <c r="C38" s="15"/>
      <c r="E38" s="110">
        <f>MIN(B4:E19)</f>
        <v>0.94</v>
      </c>
      <c r="I38" s="84">
        <f>MIN(F4:H19)</f>
        <v>1.1399999999999999</v>
      </c>
      <c r="J38" s="15"/>
      <c r="K38" s="15"/>
      <c r="L38" s="15"/>
      <c r="M38" s="110">
        <f>MIN(J4:L19)</f>
        <v>1.1599999999999999</v>
      </c>
      <c r="N38" s="15"/>
      <c r="O38" s="15"/>
      <c r="P38" s="15"/>
      <c r="Q38" s="84">
        <f>MIN(N4:N19)</f>
        <v>4.46</v>
      </c>
      <c r="R38" s="25"/>
      <c r="S38" s="10"/>
      <c r="T38" s="10"/>
      <c r="U38" s="10"/>
      <c r="V38" s="10"/>
      <c r="W38" s="10"/>
      <c r="X38" s="10"/>
    </row>
    <row r="39" spans="1:29">
      <c r="A39" s="92" t="s">
        <v>68</v>
      </c>
      <c r="B39" s="15"/>
      <c r="C39" s="15"/>
      <c r="E39" s="111">
        <f>AVERAGE(B4:E19)</f>
        <v>5.3118749999999997</v>
      </c>
      <c r="I39" s="88">
        <f>AVERAGE(F4:H19)</f>
        <v>8.3795833333333309</v>
      </c>
      <c r="J39" s="15"/>
      <c r="K39" s="15"/>
      <c r="L39" s="15"/>
      <c r="M39" s="111">
        <f>AVERAGE(J4:L19)</f>
        <v>13.526249999999999</v>
      </c>
      <c r="N39" s="15"/>
      <c r="O39" s="15"/>
      <c r="P39" s="15"/>
      <c r="Q39" s="88">
        <f>AVERAGE(N4:N19)</f>
        <v>20.028749999999999</v>
      </c>
      <c r="R39" s="213">
        <f>AVERAGE(B4:H19,J4:K19,N4:N19)</f>
        <v>9.1558750000000018</v>
      </c>
      <c r="S39" s="10"/>
      <c r="T39" s="10"/>
      <c r="U39" s="10"/>
      <c r="V39" s="10"/>
      <c r="W39" s="10"/>
      <c r="X39" s="10"/>
    </row>
    <row r="40" spans="1:29">
      <c r="A40" s="138" t="s">
        <v>41</v>
      </c>
      <c r="B40" s="124"/>
      <c r="C40" s="124"/>
      <c r="D40" s="125"/>
      <c r="E40" s="126">
        <f>MAX(B4:E19)</f>
        <v>14.52</v>
      </c>
      <c r="F40" s="125"/>
      <c r="G40" s="125"/>
      <c r="H40" s="125"/>
      <c r="I40" s="127">
        <f>MAX(F4:H19)</f>
        <v>27.7</v>
      </c>
      <c r="J40" s="124"/>
      <c r="K40" s="124"/>
      <c r="L40" s="124"/>
      <c r="M40" s="126">
        <f>MAX(J4:L19)</f>
        <v>37.159999999999997</v>
      </c>
      <c r="N40" s="124"/>
      <c r="O40" s="124"/>
      <c r="P40" s="124"/>
      <c r="Q40" s="127">
        <f>MAX(N4:N19)</f>
        <v>49.36</v>
      </c>
      <c r="R40" s="25"/>
      <c r="S40" s="10"/>
      <c r="T40" s="10"/>
      <c r="U40" s="10"/>
      <c r="V40" s="10"/>
      <c r="W40" s="10"/>
      <c r="X40" s="10"/>
    </row>
    <row r="41" spans="1:29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</row>
    <row r="42" spans="1:29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39" t="s">
        <v>167</v>
      </c>
      <c r="W42" s="10"/>
      <c r="X42" s="10"/>
    </row>
    <row r="43" spans="1:29">
      <c r="A43" s="10"/>
      <c r="B43" s="9" t="s">
        <v>90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95" t="s">
        <v>187</v>
      </c>
      <c r="O43" s="10"/>
      <c r="P43" s="10"/>
      <c r="Q43" s="10"/>
      <c r="R43" s="10"/>
      <c r="S43" s="10"/>
      <c r="T43" s="10"/>
      <c r="U43" s="10"/>
      <c r="V43" s="10"/>
      <c r="W43" s="10"/>
      <c r="X43" s="10"/>
    </row>
    <row r="44" spans="1:29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2" t="s">
        <v>255</v>
      </c>
      <c r="P44" s="10"/>
      <c r="Q44" s="10"/>
      <c r="R44" s="10"/>
      <c r="S44" s="10"/>
      <c r="T44" s="10"/>
      <c r="U44" s="10"/>
      <c r="V44" s="10"/>
      <c r="W44" s="10"/>
      <c r="X44" s="10"/>
    </row>
    <row r="45" spans="1:29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</row>
    <row r="46" spans="1:29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</row>
    <row r="47" spans="1:29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</row>
    <row r="48" spans="1:29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</row>
    <row r="49" spans="1:24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</row>
    <row r="50" spans="1:24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</row>
    <row r="51" spans="1:24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</row>
    <row r="52" spans="1:24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</row>
    <row r="53" spans="1:24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</row>
    <row r="54" spans="1:24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</row>
    <row r="55" spans="1:24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</row>
    <row r="56" spans="1:24">
      <c r="L56" s="10"/>
      <c r="M56" s="10"/>
      <c r="N56" s="10"/>
      <c r="O56" s="10"/>
      <c r="P56" s="10"/>
      <c r="Q56" s="10"/>
    </row>
    <row r="57" spans="1:24">
      <c r="L57" s="10"/>
      <c r="M57" s="10"/>
      <c r="N57" s="10"/>
      <c r="O57" s="10"/>
      <c r="P57" s="10"/>
      <c r="Q57" s="10"/>
    </row>
    <row r="58" spans="1:24">
      <c r="L58" s="10"/>
      <c r="M58" s="10"/>
      <c r="N58" s="10"/>
      <c r="O58" s="10"/>
      <c r="P58" s="10"/>
      <c r="Q58" s="10"/>
    </row>
    <row r="59" spans="1:24">
      <c r="L59" s="10"/>
      <c r="M59" s="10"/>
      <c r="N59" s="10"/>
      <c r="O59" s="10"/>
      <c r="P59" s="10"/>
      <c r="Q59" s="10"/>
    </row>
    <row r="60" spans="1:24">
      <c r="L60" s="10"/>
      <c r="M60" s="10"/>
      <c r="N60" s="10"/>
      <c r="O60" s="10"/>
      <c r="P60" s="10"/>
      <c r="Q60" s="10"/>
    </row>
    <row r="65" spans="2:2">
      <c r="B65" s="194" t="s">
        <v>186</v>
      </c>
    </row>
    <row r="82" spans="15:15">
      <c r="O82" s="9" t="s">
        <v>91</v>
      </c>
    </row>
  </sheetData>
  <sortState ref="A4:AU25">
    <sortCondition ref="S4:S25"/>
  </sortState>
  <mergeCells count="1">
    <mergeCell ref="S31:U31"/>
  </mergeCells>
  <pageMargins left="0" right="0" top="0.39410000000000001" bottom="0.39410000000000001" header="0" footer="0"/>
  <pageSetup orientation="portrait" r:id="rId1"/>
  <headerFooter>
    <oddHeader>&amp;C&amp;A</oddHeader>
    <oddFooter>&amp;CPage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C66"/>
  <sheetViews>
    <sheetView zoomScale="70" zoomScaleNormal="70" workbookViewId="0">
      <selection activeCell="V37" sqref="V37:W37"/>
    </sheetView>
  </sheetViews>
  <sheetFormatPr defaultColWidth="7.625" defaultRowHeight="14.25"/>
  <cols>
    <col min="1" max="1" width="15.875" style="4" bestFit="1" customWidth="1"/>
    <col min="2" max="10" width="9.25" style="4" customWidth="1"/>
    <col min="11" max="12" width="10.125" style="4" customWidth="1"/>
    <col min="13" max="13" width="9.25" style="4" customWidth="1"/>
    <col min="14" max="14" width="10.125" style="4" customWidth="1"/>
    <col min="15" max="15" width="12.125" style="4" customWidth="1"/>
    <col min="16" max="17" width="9.25" style="4" customWidth="1"/>
    <col min="18" max="18" width="31.75" style="4" bestFit="1" customWidth="1"/>
    <col min="19" max="19" width="14.875" style="4" customWidth="1"/>
    <col min="20" max="20" width="8.875" style="4" customWidth="1"/>
    <col min="21" max="21" width="13.5" style="4" customWidth="1"/>
    <col min="22" max="22" width="18.375" style="4" bestFit="1" customWidth="1"/>
    <col min="23" max="23" width="8.875" style="4" bestFit="1" customWidth="1"/>
    <col min="24" max="1016" width="7.625" style="4"/>
    <col min="1017" max="16384" width="7.625" style="5"/>
  </cols>
  <sheetData>
    <row r="1" spans="1:1017">
      <c r="A1" s="117" t="s">
        <v>69</v>
      </c>
      <c r="B1" s="118">
        <v>1</v>
      </c>
      <c r="C1" s="118">
        <v>1</v>
      </c>
      <c r="D1" s="118">
        <v>1</v>
      </c>
      <c r="E1" s="119">
        <v>1</v>
      </c>
      <c r="F1" s="118">
        <v>4</v>
      </c>
      <c r="G1" s="118">
        <v>4</v>
      </c>
      <c r="H1" s="118">
        <v>4</v>
      </c>
      <c r="I1" s="161">
        <v>4</v>
      </c>
      <c r="J1" s="118">
        <v>16</v>
      </c>
      <c r="K1" s="118">
        <v>16</v>
      </c>
      <c r="L1" s="162">
        <v>16</v>
      </c>
      <c r="M1" s="161">
        <v>16</v>
      </c>
      <c r="N1" s="118">
        <v>64</v>
      </c>
      <c r="O1" s="162">
        <v>64</v>
      </c>
      <c r="P1" s="162">
        <v>64</v>
      </c>
      <c r="Q1" s="161">
        <v>64</v>
      </c>
      <c r="R1" s="173"/>
      <c r="S1" s="169"/>
      <c r="T1" s="169"/>
      <c r="U1" s="169"/>
    </row>
    <row r="2" spans="1:1017">
      <c r="A2" s="120" t="s">
        <v>70</v>
      </c>
      <c r="B2" s="121">
        <v>1</v>
      </c>
      <c r="C2" s="121">
        <v>4</v>
      </c>
      <c r="D2" s="121">
        <v>16</v>
      </c>
      <c r="E2" s="18">
        <v>64</v>
      </c>
      <c r="F2" s="121">
        <v>1</v>
      </c>
      <c r="G2" s="121">
        <v>4</v>
      </c>
      <c r="H2" s="121">
        <v>16</v>
      </c>
      <c r="I2" s="41">
        <v>64</v>
      </c>
      <c r="J2" s="121">
        <v>1</v>
      </c>
      <c r="K2" s="121">
        <v>4</v>
      </c>
      <c r="L2" s="163">
        <v>16</v>
      </c>
      <c r="M2" s="41">
        <v>64</v>
      </c>
      <c r="N2" s="121">
        <v>1</v>
      </c>
      <c r="O2" s="163">
        <v>4</v>
      </c>
      <c r="P2" s="163">
        <v>16</v>
      </c>
      <c r="Q2" s="41">
        <v>64</v>
      </c>
      <c r="R2" s="174"/>
      <c r="S2" s="170"/>
      <c r="T2" s="170"/>
      <c r="U2" s="170"/>
      <c r="V2" s="2" t="s">
        <v>203</v>
      </c>
    </row>
    <row r="3" spans="1:1017" ht="15.75" thickBot="1">
      <c r="A3" s="164" t="s">
        <v>40</v>
      </c>
      <c r="B3" s="165" t="s">
        <v>1</v>
      </c>
      <c r="C3" s="165" t="s">
        <v>2</v>
      </c>
      <c r="D3" s="165" t="s">
        <v>3</v>
      </c>
      <c r="E3" s="166" t="s">
        <v>4</v>
      </c>
      <c r="F3" s="165" t="s">
        <v>5</v>
      </c>
      <c r="G3" s="165" t="s">
        <v>6</v>
      </c>
      <c r="H3" s="165" t="s">
        <v>7</v>
      </c>
      <c r="I3" s="167" t="s">
        <v>8</v>
      </c>
      <c r="J3" s="165" t="s">
        <v>9</v>
      </c>
      <c r="K3" s="165" t="s">
        <v>10</v>
      </c>
      <c r="L3" s="168" t="s">
        <v>11</v>
      </c>
      <c r="M3" s="167" t="s">
        <v>12</v>
      </c>
      <c r="N3" s="165" t="s">
        <v>13</v>
      </c>
      <c r="O3" s="168" t="s">
        <v>14</v>
      </c>
      <c r="P3" s="168" t="s">
        <v>15</v>
      </c>
      <c r="Q3" s="167" t="s">
        <v>16</v>
      </c>
      <c r="R3" s="175" t="s">
        <v>45</v>
      </c>
      <c r="S3" s="151" t="s">
        <v>202</v>
      </c>
      <c r="T3" s="151" t="s">
        <v>200</v>
      </c>
      <c r="U3" s="151" t="s">
        <v>67</v>
      </c>
      <c r="V3" s="211" t="s">
        <v>109</v>
      </c>
      <c r="W3" s="9" t="s">
        <v>201</v>
      </c>
      <c r="AMC3" s="4"/>
    </row>
    <row r="4" spans="1:1017" ht="15" thickTop="1">
      <c r="A4" s="14" t="s">
        <v>17</v>
      </c>
      <c r="B4" s="37">
        <v>203.51</v>
      </c>
      <c r="C4" s="37">
        <v>200.81</v>
      </c>
      <c r="D4" s="37">
        <v>412.31</v>
      </c>
      <c r="E4" s="40">
        <v>419.75</v>
      </c>
      <c r="F4" s="37">
        <v>359.39</v>
      </c>
      <c r="G4" s="37">
        <v>349.31</v>
      </c>
      <c r="H4" s="37">
        <v>298.31</v>
      </c>
      <c r="I4" s="42">
        <v>419.75</v>
      </c>
      <c r="J4" s="37">
        <v>252.17</v>
      </c>
      <c r="K4" s="37">
        <v>255.81</v>
      </c>
      <c r="L4" s="43">
        <v>215.5</v>
      </c>
      <c r="M4" s="42">
        <v>420.3</v>
      </c>
      <c r="N4" s="37">
        <v>347.45</v>
      </c>
      <c r="O4" s="43">
        <v>236.48</v>
      </c>
      <c r="P4" s="43">
        <v>169.81</v>
      </c>
      <c r="Q4" s="42">
        <v>420.3</v>
      </c>
      <c r="R4" s="199" t="s">
        <v>59</v>
      </c>
      <c r="S4" s="205">
        <v>1</v>
      </c>
      <c r="T4" s="152"/>
      <c r="U4" s="152">
        <v>15</v>
      </c>
      <c r="V4" s="153">
        <f t="shared" ref="V4:V25" si="0">MAX(E4,H4,K4,N4)</f>
        <v>419.75</v>
      </c>
      <c r="W4" s="10" t="str">
        <f>IPC!R18</f>
        <v>iDCT-4M</v>
      </c>
      <c r="AMC4" s="4"/>
    </row>
    <row r="5" spans="1:1017">
      <c r="A5" s="14" t="s">
        <v>18</v>
      </c>
      <c r="B5" s="37">
        <v>214.5</v>
      </c>
      <c r="C5" s="37">
        <v>200.72</v>
      </c>
      <c r="D5" s="37">
        <v>412.55</v>
      </c>
      <c r="E5" s="40">
        <v>421.78</v>
      </c>
      <c r="F5" s="37">
        <v>149.37</v>
      </c>
      <c r="G5" s="37">
        <v>151.34</v>
      </c>
      <c r="H5" s="37">
        <v>316.70999999999998</v>
      </c>
      <c r="I5" s="42">
        <v>421.78</v>
      </c>
      <c r="J5" s="37">
        <v>170.46</v>
      </c>
      <c r="K5" s="37">
        <v>228.82</v>
      </c>
      <c r="L5" s="43">
        <v>209.44</v>
      </c>
      <c r="M5" s="42">
        <v>421.36</v>
      </c>
      <c r="N5" s="37">
        <v>370.01</v>
      </c>
      <c r="O5" s="43">
        <v>261.66000000000003</v>
      </c>
      <c r="P5" s="43">
        <v>170.75</v>
      </c>
      <c r="Q5" s="42">
        <v>421.36</v>
      </c>
      <c r="R5" s="199" t="s">
        <v>52</v>
      </c>
      <c r="S5" s="152">
        <v>2</v>
      </c>
      <c r="T5" s="152"/>
      <c r="U5" s="152">
        <v>8</v>
      </c>
      <c r="V5" s="153">
        <f t="shared" si="0"/>
        <v>421.78</v>
      </c>
      <c r="W5" s="10" t="str">
        <f>IPC!R11</f>
        <v>rotate-color1Mp</v>
      </c>
      <c r="AMC5" s="4"/>
    </row>
    <row r="6" spans="1:1017">
      <c r="A6" s="14" t="s">
        <v>19</v>
      </c>
      <c r="B6" s="37">
        <v>201.47</v>
      </c>
      <c r="C6" s="37">
        <v>207.82</v>
      </c>
      <c r="D6" s="37">
        <v>168.27</v>
      </c>
      <c r="E6" s="40">
        <v>408.43</v>
      </c>
      <c r="F6" s="37">
        <v>172.07</v>
      </c>
      <c r="G6" s="37">
        <v>166.09</v>
      </c>
      <c r="H6" s="37">
        <v>158</v>
      </c>
      <c r="I6" s="42">
        <v>408.43</v>
      </c>
      <c r="J6" s="37">
        <v>299.04000000000002</v>
      </c>
      <c r="K6" s="37">
        <v>235.74</v>
      </c>
      <c r="L6" s="43">
        <v>135.97</v>
      </c>
      <c r="M6" s="42">
        <v>408.82</v>
      </c>
      <c r="N6" s="37">
        <v>324.88</v>
      </c>
      <c r="O6" s="43">
        <v>243.14</v>
      </c>
      <c r="P6" s="43">
        <v>163.96</v>
      </c>
      <c r="Q6" s="42">
        <v>408.3</v>
      </c>
      <c r="R6" s="199" t="s">
        <v>101</v>
      </c>
      <c r="S6" s="152">
        <v>3</v>
      </c>
      <c r="T6" s="152"/>
      <c r="U6" s="152">
        <v>2</v>
      </c>
      <c r="V6" s="153">
        <f t="shared" si="0"/>
        <v>408.43</v>
      </c>
      <c r="W6" s="10" t="str">
        <f>IPC!R5</f>
        <v>4M-reassembly</v>
      </c>
      <c r="AMC6" s="4"/>
    </row>
    <row r="7" spans="1:1017">
      <c r="A7" s="14" t="s">
        <v>20</v>
      </c>
      <c r="B7" s="37">
        <v>213.69</v>
      </c>
      <c r="C7" s="37">
        <v>229.57</v>
      </c>
      <c r="D7" s="37">
        <v>210.25</v>
      </c>
      <c r="E7" s="40">
        <v>407.34</v>
      </c>
      <c r="F7" s="37">
        <v>336.46</v>
      </c>
      <c r="G7" s="37">
        <v>223.46</v>
      </c>
      <c r="H7" s="37">
        <v>165.47</v>
      </c>
      <c r="I7" s="42">
        <v>407.34</v>
      </c>
      <c r="J7" s="37">
        <v>140.31</v>
      </c>
      <c r="K7" s="37">
        <v>242.29</v>
      </c>
      <c r="L7" s="43">
        <v>212.12</v>
      </c>
      <c r="M7" s="42">
        <v>407.02</v>
      </c>
      <c r="N7" s="37">
        <v>290.01</v>
      </c>
      <c r="O7" s="43">
        <v>233.1</v>
      </c>
      <c r="P7" s="43">
        <v>178.46</v>
      </c>
      <c r="Q7" s="42">
        <v>407.25</v>
      </c>
      <c r="R7" s="199" t="s">
        <v>48</v>
      </c>
      <c r="S7" s="152">
        <v>4</v>
      </c>
      <c r="T7" s="152"/>
      <c r="U7" s="152">
        <v>4</v>
      </c>
      <c r="V7" s="153">
        <f t="shared" si="0"/>
        <v>407.34</v>
      </c>
      <c r="W7" s="10" t="str">
        <f>IPC!R7</f>
        <v>4M-check-reassembly-tcp</v>
      </c>
      <c r="AMC7" s="4"/>
    </row>
    <row r="8" spans="1:1017">
      <c r="A8" s="14" t="s">
        <v>21</v>
      </c>
      <c r="B8" s="37">
        <v>182.07</v>
      </c>
      <c r="C8" s="37">
        <v>160.94</v>
      </c>
      <c r="D8" s="37">
        <v>167.24</v>
      </c>
      <c r="E8" s="40">
        <v>375.63</v>
      </c>
      <c r="F8" s="37">
        <v>173.35</v>
      </c>
      <c r="G8" s="37">
        <v>150.82</v>
      </c>
      <c r="H8" s="37">
        <v>173.48</v>
      </c>
      <c r="I8" s="42">
        <v>375.63</v>
      </c>
      <c r="J8" s="37">
        <v>161.05000000000001</v>
      </c>
      <c r="K8" s="37">
        <v>303.39</v>
      </c>
      <c r="L8" s="43">
        <v>211.19</v>
      </c>
      <c r="M8" s="42">
        <v>375.45</v>
      </c>
      <c r="N8" s="37">
        <v>413.47</v>
      </c>
      <c r="O8" s="43">
        <v>488.86</v>
      </c>
      <c r="P8" s="43">
        <v>183.35</v>
      </c>
      <c r="Q8" s="42">
        <v>375.58</v>
      </c>
      <c r="R8" s="199" t="s">
        <v>47</v>
      </c>
      <c r="S8" s="152">
        <v>5</v>
      </c>
      <c r="T8" s="152"/>
      <c r="U8" s="152">
        <v>3</v>
      </c>
      <c r="V8" s="153">
        <f t="shared" si="0"/>
        <v>413.47</v>
      </c>
      <c r="W8" s="10" t="str">
        <f>IPC!R6</f>
        <v>4M-check-reassembly</v>
      </c>
      <c r="AMC8" s="4"/>
    </row>
    <row r="9" spans="1:1017">
      <c r="A9" s="14" t="s">
        <v>22</v>
      </c>
      <c r="B9" s="37">
        <v>158.99</v>
      </c>
      <c r="C9" s="37">
        <v>153.61000000000001</v>
      </c>
      <c r="D9" s="37">
        <v>148.25</v>
      </c>
      <c r="E9" s="40">
        <v>146.38</v>
      </c>
      <c r="F9" s="37">
        <v>143.97999999999999</v>
      </c>
      <c r="G9" s="37">
        <v>139.26</v>
      </c>
      <c r="H9" s="37">
        <v>142.15</v>
      </c>
      <c r="I9" s="42">
        <v>139.53</v>
      </c>
      <c r="J9" s="37">
        <v>136.22</v>
      </c>
      <c r="K9" s="37">
        <v>140.69</v>
      </c>
      <c r="L9" s="43">
        <v>133.46</v>
      </c>
      <c r="M9" s="42">
        <v>136.19</v>
      </c>
      <c r="N9" s="37">
        <v>127.3</v>
      </c>
      <c r="O9" s="43">
        <v>128.29</v>
      </c>
      <c r="P9" s="43">
        <v>129.63</v>
      </c>
      <c r="Q9" s="42">
        <v>146.88999999999999</v>
      </c>
      <c r="R9" s="199" t="s">
        <v>46</v>
      </c>
      <c r="S9" s="152">
        <v>6</v>
      </c>
      <c r="T9" s="152"/>
      <c r="U9" s="152">
        <v>1</v>
      </c>
      <c r="V9" s="153">
        <f t="shared" si="0"/>
        <v>146.38</v>
      </c>
      <c r="W9" s="10" t="str">
        <f>IPC!R4</f>
        <v>ipres-4M</v>
      </c>
      <c r="AMC9" s="4"/>
    </row>
    <row r="10" spans="1:1017">
      <c r="A10" s="14" t="s">
        <v>23</v>
      </c>
      <c r="B10" s="37">
        <v>102.31</v>
      </c>
      <c r="C10" s="37">
        <v>111.07</v>
      </c>
      <c r="D10" s="37">
        <v>129.28</v>
      </c>
      <c r="E10" s="40">
        <v>120.47</v>
      </c>
      <c r="F10" s="37">
        <v>271.17</v>
      </c>
      <c r="G10" s="37">
        <v>175.27</v>
      </c>
      <c r="H10" s="37">
        <v>134.65</v>
      </c>
      <c r="I10" s="42">
        <v>122.81</v>
      </c>
      <c r="J10" s="37">
        <v>489.52</v>
      </c>
      <c r="K10" s="37">
        <v>264.14</v>
      </c>
      <c r="L10" s="43">
        <v>170.2</v>
      </c>
      <c r="M10" s="42">
        <v>153.41999999999999</v>
      </c>
      <c r="N10" s="37">
        <v>243.35</v>
      </c>
      <c r="O10" s="43">
        <v>189.12</v>
      </c>
      <c r="P10" s="43">
        <v>157.52000000000001</v>
      </c>
      <c r="Q10" s="42">
        <v>167.09</v>
      </c>
      <c r="R10" s="199" t="s">
        <v>62</v>
      </c>
      <c r="S10" s="152">
        <v>7</v>
      </c>
      <c r="T10" s="152"/>
      <c r="U10" s="152">
        <v>18</v>
      </c>
      <c r="V10" s="153">
        <f t="shared" si="0"/>
        <v>264.14</v>
      </c>
      <c r="W10" s="10" t="str">
        <f>IPC!R21</f>
        <v>ippktcheck-4M</v>
      </c>
      <c r="AMC10" s="4"/>
    </row>
    <row r="11" spans="1:1017">
      <c r="A11" s="14" t="s">
        <v>24</v>
      </c>
      <c r="B11" s="37">
        <v>111.2</v>
      </c>
      <c r="C11" s="37">
        <v>103.01</v>
      </c>
      <c r="D11" s="37">
        <v>109.37</v>
      </c>
      <c r="E11" s="40">
        <v>122.27</v>
      </c>
      <c r="F11" s="37">
        <v>138.88</v>
      </c>
      <c r="G11" s="37">
        <v>125.04</v>
      </c>
      <c r="H11" s="37">
        <v>168.1</v>
      </c>
      <c r="I11" s="42">
        <v>150.87</v>
      </c>
      <c r="J11" s="37">
        <v>265.35000000000002</v>
      </c>
      <c r="K11" s="37">
        <v>570.53</v>
      </c>
      <c r="L11" s="43">
        <v>311.56</v>
      </c>
      <c r="M11" s="42">
        <v>300.02</v>
      </c>
      <c r="N11" s="37">
        <v>948.74</v>
      </c>
      <c r="O11" s="43">
        <v>299.37</v>
      </c>
      <c r="P11" s="43">
        <v>287.2</v>
      </c>
      <c r="Q11" s="42">
        <v>168.46</v>
      </c>
      <c r="R11" s="199" t="s">
        <v>65</v>
      </c>
      <c r="S11" s="152">
        <v>8</v>
      </c>
      <c r="T11" s="152"/>
      <c r="U11" s="152">
        <v>21</v>
      </c>
      <c r="V11" s="153">
        <f t="shared" si="0"/>
        <v>948.74</v>
      </c>
      <c r="W11" s="10" t="str">
        <f>IPC!R24</f>
        <v>4M-cmykw2</v>
      </c>
      <c r="AMC11" s="4"/>
    </row>
    <row r="12" spans="1:1017">
      <c r="A12" s="14" t="s">
        <v>25</v>
      </c>
      <c r="B12" s="37">
        <v>164.97</v>
      </c>
      <c r="C12" s="37">
        <v>137.86000000000001</v>
      </c>
      <c r="D12" s="37">
        <v>164.03</v>
      </c>
      <c r="E12" s="40">
        <v>236.31</v>
      </c>
      <c r="F12" s="37">
        <v>172.31</v>
      </c>
      <c r="G12" s="37">
        <v>274.41000000000003</v>
      </c>
      <c r="H12" s="37">
        <v>228.93</v>
      </c>
      <c r="I12" s="42">
        <v>247.08</v>
      </c>
      <c r="J12" s="37">
        <v>196.23</v>
      </c>
      <c r="K12" s="37">
        <v>519.11</v>
      </c>
      <c r="L12" s="43">
        <v>346.52</v>
      </c>
      <c r="M12" s="42">
        <v>273.8</v>
      </c>
      <c r="N12" s="37">
        <v>946.54</v>
      </c>
      <c r="O12" s="43">
        <v>845.6</v>
      </c>
      <c r="P12" s="43">
        <v>235.49</v>
      </c>
      <c r="Q12" s="42">
        <v>169.5</v>
      </c>
      <c r="R12" s="199" t="s">
        <v>51</v>
      </c>
      <c r="S12" s="152">
        <v>9</v>
      </c>
      <c r="T12" s="152"/>
      <c r="U12" s="152">
        <v>7</v>
      </c>
      <c r="V12" s="153">
        <f t="shared" si="0"/>
        <v>946.54</v>
      </c>
      <c r="W12" s="10" t="str">
        <f>IPC!R10</f>
        <v>rotate-34kX128w1</v>
      </c>
      <c r="AMC12" s="4"/>
    </row>
    <row r="13" spans="1:1017">
      <c r="A13" s="14" t="s">
        <v>26</v>
      </c>
      <c r="B13" s="37">
        <v>162.19</v>
      </c>
      <c r="C13" s="37">
        <v>127.24</v>
      </c>
      <c r="D13" s="37">
        <v>170.88</v>
      </c>
      <c r="E13" s="40">
        <v>292.92</v>
      </c>
      <c r="F13" s="37">
        <v>171.67</v>
      </c>
      <c r="G13" s="37">
        <v>246.66</v>
      </c>
      <c r="H13" s="37">
        <v>318.67</v>
      </c>
      <c r="I13" s="42">
        <v>352.84</v>
      </c>
      <c r="J13" s="37">
        <v>463.57</v>
      </c>
      <c r="K13" s="37">
        <v>1037.3699999999999</v>
      </c>
      <c r="L13" s="43">
        <v>913.11</v>
      </c>
      <c r="M13" s="42">
        <v>709.33</v>
      </c>
      <c r="N13" s="37">
        <v>1956.76</v>
      </c>
      <c r="O13" s="43">
        <v>286.87</v>
      </c>
      <c r="P13" s="43">
        <v>595.48</v>
      </c>
      <c r="Q13" s="42">
        <v>167.78</v>
      </c>
      <c r="R13" s="199" t="s">
        <v>53</v>
      </c>
      <c r="S13" s="152">
        <v>10</v>
      </c>
      <c r="T13" s="152"/>
      <c r="U13" s="152">
        <v>9</v>
      </c>
      <c r="V13" s="153">
        <f t="shared" si="0"/>
        <v>1956.76</v>
      </c>
      <c r="W13" s="10" t="str">
        <f>IPC!R12</f>
        <v>4M-cmykw2-rotatew2</v>
      </c>
      <c r="AMC13" s="4"/>
    </row>
    <row r="14" spans="1:1017">
      <c r="A14" s="14" t="s">
        <v>27</v>
      </c>
      <c r="B14" s="37">
        <v>207.44</v>
      </c>
      <c r="C14" s="37">
        <v>207.44</v>
      </c>
      <c r="D14" s="37">
        <v>207.18</v>
      </c>
      <c r="E14" s="40">
        <v>207.18</v>
      </c>
      <c r="F14" s="37">
        <v>135.25</v>
      </c>
      <c r="G14" s="37">
        <v>135.25</v>
      </c>
      <c r="H14" s="37">
        <v>133.58000000000001</v>
      </c>
      <c r="I14" s="42">
        <v>133.58000000000001</v>
      </c>
      <c r="J14" s="37">
        <v>175.57</v>
      </c>
      <c r="K14" s="37">
        <v>175.57</v>
      </c>
      <c r="L14" s="43">
        <v>93.96</v>
      </c>
      <c r="M14" s="42">
        <v>93.96</v>
      </c>
      <c r="N14" s="37">
        <v>213.99</v>
      </c>
      <c r="O14" s="43">
        <v>213.99</v>
      </c>
      <c r="P14" s="43">
        <v>211.64</v>
      </c>
      <c r="Q14" s="42">
        <v>211.64</v>
      </c>
      <c r="R14" s="199" t="s">
        <v>54</v>
      </c>
      <c r="S14" s="152">
        <v>11</v>
      </c>
      <c r="T14" s="152"/>
      <c r="U14" s="152">
        <v>10</v>
      </c>
      <c r="V14" s="153">
        <f t="shared" si="0"/>
        <v>213.99</v>
      </c>
      <c r="W14" s="10" t="str">
        <f>IPC!R13</f>
        <v>4M-rotatew2</v>
      </c>
      <c r="AMC14" s="4"/>
    </row>
    <row r="15" spans="1:1017">
      <c r="A15" s="14" t="s">
        <v>28</v>
      </c>
      <c r="B15" s="37">
        <v>246.08</v>
      </c>
      <c r="C15" s="37">
        <v>220.69</v>
      </c>
      <c r="D15" s="37">
        <v>192.68</v>
      </c>
      <c r="E15" s="40">
        <v>186.83</v>
      </c>
      <c r="F15" s="37">
        <v>176.89</v>
      </c>
      <c r="G15" s="37">
        <v>160.56</v>
      </c>
      <c r="H15" s="37">
        <v>157.97999999999999</v>
      </c>
      <c r="I15" s="42">
        <v>362.17</v>
      </c>
      <c r="J15" s="37">
        <v>338.61</v>
      </c>
      <c r="K15" s="37">
        <v>135.86000000000001</v>
      </c>
      <c r="L15" s="43">
        <v>137.26</v>
      </c>
      <c r="M15" s="42">
        <v>140.41</v>
      </c>
      <c r="N15" s="37">
        <v>139.86000000000001</v>
      </c>
      <c r="O15" s="43">
        <v>131.72999999999999</v>
      </c>
      <c r="P15" s="43">
        <v>128.59</v>
      </c>
      <c r="Q15" s="42">
        <v>152.78</v>
      </c>
      <c r="R15" s="199" t="s">
        <v>60</v>
      </c>
      <c r="S15" s="152">
        <v>12</v>
      </c>
      <c r="T15" s="152"/>
      <c r="U15" s="152">
        <v>16</v>
      </c>
      <c r="V15" s="153">
        <f t="shared" si="0"/>
        <v>186.83</v>
      </c>
      <c r="W15" s="10" t="str">
        <f>IPC!R19</f>
        <v>4M-x264w2</v>
      </c>
      <c r="AMC15" s="4"/>
    </row>
    <row r="16" spans="1:1017">
      <c r="A16" s="14" t="s">
        <v>29</v>
      </c>
      <c r="B16" s="37">
        <v>212.17</v>
      </c>
      <c r="C16" s="37">
        <v>224.33</v>
      </c>
      <c r="D16" s="37">
        <v>395.82</v>
      </c>
      <c r="E16" s="40">
        <v>407.77</v>
      </c>
      <c r="F16" s="37">
        <v>191.24</v>
      </c>
      <c r="G16" s="37">
        <v>117.98</v>
      </c>
      <c r="H16" s="37">
        <v>106.05</v>
      </c>
      <c r="I16" s="42">
        <v>407.77</v>
      </c>
      <c r="J16" s="37">
        <v>93.51</v>
      </c>
      <c r="K16" s="37">
        <v>89.43</v>
      </c>
      <c r="L16" s="43">
        <v>113.68</v>
      </c>
      <c r="M16" s="42">
        <v>407.7</v>
      </c>
      <c r="N16" s="37">
        <v>135.26</v>
      </c>
      <c r="O16" s="43">
        <v>242.44</v>
      </c>
      <c r="P16" s="43">
        <v>157.91999999999999</v>
      </c>
      <c r="Q16" s="42">
        <v>408.03</v>
      </c>
      <c r="R16" s="199" t="s">
        <v>50</v>
      </c>
      <c r="S16" s="152">
        <v>13</v>
      </c>
      <c r="T16" s="152"/>
      <c r="U16" s="152">
        <v>5</v>
      </c>
      <c r="V16" s="153">
        <f t="shared" si="0"/>
        <v>407.77</v>
      </c>
      <c r="W16" s="10" t="str">
        <f>IPC!R8</f>
        <v>4M-check-reassembly-tcp-cmykw2-rotate</v>
      </c>
      <c r="AMC16" s="4"/>
    </row>
    <row r="17" spans="1:1017">
      <c r="A17" s="14" t="s">
        <v>30</v>
      </c>
      <c r="B17" s="37">
        <v>171.26</v>
      </c>
      <c r="C17" s="37">
        <v>145.22999999999999</v>
      </c>
      <c r="D17" s="37">
        <v>146.56</v>
      </c>
      <c r="E17" s="40">
        <v>145.38999999999999</v>
      </c>
      <c r="F17" s="37">
        <v>143.1</v>
      </c>
      <c r="G17" s="37">
        <v>135.38</v>
      </c>
      <c r="H17" s="37">
        <v>132.81</v>
      </c>
      <c r="I17" s="42">
        <v>131.15</v>
      </c>
      <c r="J17" s="37">
        <v>141.19</v>
      </c>
      <c r="K17" s="37">
        <v>155.09</v>
      </c>
      <c r="L17" s="43">
        <v>144.01</v>
      </c>
      <c r="M17" s="42">
        <v>130.75</v>
      </c>
      <c r="N17" s="37">
        <v>396.22</v>
      </c>
      <c r="O17" s="43">
        <v>278.77</v>
      </c>
      <c r="P17" s="43">
        <v>205.21</v>
      </c>
      <c r="Q17" s="42">
        <v>150.1</v>
      </c>
      <c r="R17" s="199" t="s">
        <v>61</v>
      </c>
      <c r="S17" s="152">
        <v>14</v>
      </c>
      <c r="T17" s="152"/>
      <c r="U17" s="152">
        <v>17</v>
      </c>
      <c r="V17" s="153">
        <f t="shared" si="0"/>
        <v>396.22</v>
      </c>
      <c r="W17" s="10" t="str">
        <f>IPC!R20</f>
        <v>empty-wld</v>
      </c>
      <c r="AMC17" s="4"/>
    </row>
    <row r="18" spans="1:1017">
      <c r="A18" s="14" t="s">
        <v>31</v>
      </c>
      <c r="B18" s="37">
        <v>183.81</v>
      </c>
      <c r="C18" s="37">
        <v>139.56</v>
      </c>
      <c r="D18" s="37">
        <v>144.38</v>
      </c>
      <c r="E18" s="40">
        <v>172.53</v>
      </c>
      <c r="F18" s="37">
        <v>164.62</v>
      </c>
      <c r="G18" s="37">
        <v>217.93</v>
      </c>
      <c r="H18" s="37">
        <v>252.43</v>
      </c>
      <c r="I18" s="42">
        <v>205.9</v>
      </c>
      <c r="J18" s="37">
        <v>137.4</v>
      </c>
      <c r="K18" s="37">
        <v>263.64</v>
      </c>
      <c r="L18" s="43">
        <v>328.06</v>
      </c>
      <c r="M18" s="42">
        <v>230.28</v>
      </c>
      <c r="N18" s="37">
        <v>398.53</v>
      </c>
      <c r="O18" s="43">
        <v>309.16000000000003</v>
      </c>
      <c r="P18" s="43">
        <v>262.20999999999998</v>
      </c>
      <c r="Q18" s="42">
        <v>221.38</v>
      </c>
      <c r="R18" s="199" t="s">
        <v>57</v>
      </c>
      <c r="S18" s="152">
        <v>15</v>
      </c>
      <c r="T18" s="152"/>
      <c r="U18" s="152">
        <v>13</v>
      </c>
      <c r="V18" s="153">
        <f t="shared" si="0"/>
        <v>398.53</v>
      </c>
      <c r="W18" s="10" t="str">
        <f>IPC!R16</f>
        <v>4M-check-reassembly-tcp-x264w2</v>
      </c>
      <c r="AMC18" s="4"/>
    </row>
    <row r="19" spans="1:1017">
      <c r="A19" s="14" t="s">
        <v>32</v>
      </c>
      <c r="B19" s="37">
        <v>190.09</v>
      </c>
      <c r="C19" s="37">
        <v>102.26</v>
      </c>
      <c r="D19" s="37">
        <v>91.89</v>
      </c>
      <c r="E19" s="40">
        <v>91.89</v>
      </c>
      <c r="F19" s="37">
        <v>103.68</v>
      </c>
      <c r="G19" s="37">
        <v>81.02</v>
      </c>
      <c r="H19" s="37">
        <v>113.79</v>
      </c>
      <c r="I19" s="42">
        <v>113.79</v>
      </c>
      <c r="J19" s="37">
        <v>94.07</v>
      </c>
      <c r="K19" s="37">
        <v>333.01</v>
      </c>
      <c r="L19" s="43">
        <v>152.31</v>
      </c>
      <c r="M19" s="42">
        <v>152.31</v>
      </c>
      <c r="N19" s="37">
        <v>416.01</v>
      </c>
      <c r="O19" s="43">
        <v>125.76</v>
      </c>
      <c r="P19" s="43">
        <v>135.19999999999999</v>
      </c>
      <c r="Q19" s="42">
        <v>135.19999999999999</v>
      </c>
      <c r="R19" s="199" t="s">
        <v>55</v>
      </c>
      <c r="S19" s="152">
        <v>16</v>
      </c>
      <c r="T19" s="152"/>
      <c r="U19" s="152">
        <v>11</v>
      </c>
      <c r="V19" s="153">
        <f t="shared" si="0"/>
        <v>416.01</v>
      </c>
      <c r="W19" s="10" t="str">
        <f>IPC!R14</f>
        <v>4M-tcp-mixed</v>
      </c>
      <c r="AMC19" s="4"/>
    </row>
    <row r="20" spans="1:1017">
      <c r="A20" s="58" t="s">
        <v>33</v>
      </c>
      <c r="B20" s="73">
        <v>173.34</v>
      </c>
      <c r="C20" s="73">
        <v>173.34</v>
      </c>
      <c r="D20" s="73">
        <v>173.48</v>
      </c>
      <c r="E20" s="74">
        <v>173.48</v>
      </c>
      <c r="F20" s="73">
        <v>169.87</v>
      </c>
      <c r="G20" s="73">
        <v>169.87</v>
      </c>
      <c r="H20" s="73">
        <v>169.92</v>
      </c>
      <c r="I20" s="75">
        <v>169.92</v>
      </c>
      <c r="J20" s="73">
        <v>163.49</v>
      </c>
      <c r="K20" s="73">
        <v>163.49</v>
      </c>
      <c r="L20" s="76">
        <v>159.77000000000001</v>
      </c>
      <c r="M20" s="75">
        <v>159.77000000000001</v>
      </c>
      <c r="N20" s="73">
        <v>154.44999999999999</v>
      </c>
      <c r="O20" s="76">
        <v>154.44999999999999</v>
      </c>
      <c r="P20" s="76">
        <v>156.29</v>
      </c>
      <c r="Q20" s="75">
        <v>156.29</v>
      </c>
      <c r="R20" s="176" t="s">
        <v>56</v>
      </c>
      <c r="S20" s="154">
        <v>17</v>
      </c>
      <c r="T20" s="154"/>
      <c r="U20" s="155">
        <v>12</v>
      </c>
      <c r="V20" s="153">
        <f t="shared" si="0"/>
        <v>173.48</v>
      </c>
      <c r="W20" s="10" t="str">
        <f>IPC!R15</f>
        <v>md5-4M</v>
      </c>
      <c r="AMC20" s="4"/>
    </row>
    <row r="21" spans="1:1017">
      <c r="A21" s="58" t="s">
        <v>34</v>
      </c>
      <c r="B21" s="73">
        <v>161.47</v>
      </c>
      <c r="C21" s="73">
        <v>152.71</v>
      </c>
      <c r="D21" s="73">
        <v>137.62</v>
      </c>
      <c r="E21" s="74">
        <v>146.30000000000001</v>
      </c>
      <c r="F21" s="73">
        <v>154.13</v>
      </c>
      <c r="G21" s="73">
        <v>141.1</v>
      </c>
      <c r="H21" s="73">
        <v>146.11000000000001</v>
      </c>
      <c r="I21" s="75">
        <v>137.75</v>
      </c>
      <c r="J21" s="73">
        <v>135.19999999999999</v>
      </c>
      <c r="K21" s="73">
        <v>137.9</v>
      </c>
      <c r="L21" s="76">
        <v>322.24</v>
      </c>
      <c r="M21" s="75">
        <v>140.97</v>
      </c>
      <c r="N21" s="73">
        <v>140.47999999999999</v>
      </c>
      <c r="O21" s="76">
        <v>298.89999999999998</v>
      </c>
      <c r="P21" s="76">
        <v>129.18</v>
      </c>
      <c r="Q21" s="75">
        <v>149.52000000000001</v>
      </c>
      <c r="R21" s="176" t="s">
        <v>58</v>
      </c>
      <c r="S21" s="154">
        <v>18</v>
      </c>
      <c r="T21" s="154"/>
      <c r="U21" s="155">
        <v>14</v>
      </c>
      <c r="V21" s="153">
        <f t="shared" si="0"/>
        <v>146.30000000000001</v>
      </c>
      <c r="W21" s="10" t="str">
        <f>IPC!R17</f>
        <v>rgbcmyk-4M</v>
      </c>
      <c r="AMC21" s="4"/>
    </row>
    <row r="22" spans="1:1017">
      <c r="A22" s="58" t="s">
        <v>35</v>
      </c>
      <c r="B22" s="73">
        <v>163.5</v>
      </c>
      <c r="C22" s="73">
        <v>165.62</v>
      </c>
      <c r="D22" s="73">
        <v>275.33999999999997</v>
      </c>
      <c r="E22" s="74">
        <v>294.18</v>
      </c>
      <c r="F22" s="73">
        <v>170.86</v>
      </c>
      <c r="G22" s="73">
        <v>336.07</v>
      </c>
      <c r="H22" s="73">
        <v>474.01</v>
      </c>
      <c r="I22" s="75">
        <v>447.95</v>
      </c>
      <c r="J22" s="73">
        <v>471.43</v>
      </c>
      <c r="K22" s="73">
        <v>1683.21</v>
      </c>
      <c r="L22" s="76">
        <v>1414.71</v>
      </c>
      <c r="M22" s="75">
        <v>1114.5</v>
      </c>
      <c r="N22" s="73">
        <v>1759.01</v>
      </c>
      <c r="O22" s="76">
        <v>330.44</v>
      </c>
      <c r="P22" s="76">
        <v>218.52</v>
      </c>
      <c r="Q22" s="75">
        <v>169.53</v>
      </c>
      <c r="R22" s="176" t="s">
        <v>64</v>
      </c>
      <c r="S22" s="154">
        <v>19</v>
      </c>
      <c r="T22" s="154"/>
      <c r="U22" s="155">
        <v>20</v>
      </c>
      <c r="V22" s="153">
        <f t="shared" si="0"/>
        <v>1759.01</v>
      </c>
      <c r="W22" s="10" t="str">
        <f>IPC!R23</f>
        <v>rotate-4Ms1</v>
      </c>
      <c r="AMC22" s="4"/>
    </row>
    <row r="23" spans="1:1017">
      <c r="A23" s="58" t="s">
        <v>36</v>
      </c>
      <c r="B23" s="73">
        <v>163.61000000000001</v>
      </c>
      <c r="C23" s="73">
        <v>130.93</v>
      </c>
      <c r="D23" s="73">
        <v>164.57</v>
      </c>
      <c r="E23" s="74">
        <v>235.65</v>
      </c>
      <c r="F23" s="73">
        <v>164.8</v>
      </c>
      <c r="G23" s="73">
        <v>151.47999999999999</v>
      </c>
      <c r="H23" s="73">
        <v>359.03</v>
      </c>
      <c r="I23" s="75">
        <v>353.16</v>
      </c>
      <c r="J23" s="73">
        <v>457.58</v>
      </c>
      <c r="K23" s="73">
        <v>1083.6400000000001</v>
      </c>
      <c r="L23" s="76">
        <v>677.36</v>
      </c>
      <c r="M23" s="75">
        <v>711.59</v>
      </c>
      <c r="N23" s="73">
        <v>1926.16</v>
      </c>
      <c r="O23" s="76">
        <v>304.88</v>
      </c>
      <c r="P23" s="76">
        <v>399.94</v>
      </c>
      <c r="Q23" s="75">
        <v>164.87</v>
      </c>
      <c r="R23" s="176" t="s">
        <v>63</v>
      </c>
      <c r="S23" s="154">
        <v>20</v>
      </c>
      <c r="T23" s="154"/>
      <c r="U23" s="154">
        <v>19</v>
      </c>
      <c r="V23" s="153">
        <f t="shared" si="0"/>
        <v>1926.16</v>
      </c>
      <c r="W23" s="10" t="str">
        <f>IPC!R22</f>
        <v>rotate-4Ms64</v>
      </c>
      <c r="AMC23" s="4"/>
    </row>
    <row r="24" spans="1:1017">
      <c r="A24" s="58" t="s">
        <v>37</v>
      </c>
      <c r="B24" s="73">
        <v>170.71</v>
      </c>
      <c r="C24" s="73">
        <v>143.96</v>
      </c>
      <c r="D24" s="73">
        <v>142.26</v>
      </c>
      <c r="E24" s="74">
        <v>139.46</v>
      </c>
      <c r="F24" s="73">
        <v>154.65</v>
      </c>
      <c r="G24" s="73">
        <v>135.78</v>
      </c>
      <c r="H24" s="73">
        <v>133.65</v>
      </c>
      <c r="I24" s="75">
        <v>131.56</v>
      </c>
      <c r="J24" s="73">
        <v>141.76</v>
      </c>
      <c r="K24" s="73">
        <v>148.85</v>
      </c>
      <c r="L24" s="76">
        <v>137.51</v>
      </c>
      <c r="M24" s="75">
        <v>131.22</v>
      </c>
      <c r="N24" s="73">
        <v>404.37</v>
      </c>
      <c r="O24" s="76">
        <v>286.89</v>
      </c>
      <c r="P24" s="76">
        <v>209.81</v>
      </c>
      <c r="Q24" s="75">
        <v>144.61000000000001</v>
      </c>
      <c r="R24" s="176" t="s">
        <v>49</v>
      </c>
      <c r="S24" s="154">
        <v>21</v>
      </c>
      <c r="T24" s="154"/>
      <c r="U24" s="154">
        <v>6</v>
      </c>
      <c r="V24" s="153">
        <f t="shared" si="0"/>
        <v>404.37</v>
      </c>
      <c r="W24" s="10" t="str">
        <f>IPC!R9</f>
        <v>4M-check</v>
      </c>
      <c r="AMC24" s="4"/>
    </row>
    <row r="25" spans="1:1017">
      <c r="A25" s="58" t="s">
        <v>38</v>
      </c>
      <c r="B25" s="73">
        <v>201.47</v>
      </c>
      <c r="C25" s="73">
        <v>107.86</v>
      </c>
      <c r="D25" s="73">
        <v>95.68</v>
      </c>
      <c r="E25" s="74">
        <v>95.68</v>
      </c>
      <c r="F25" s="73">
        <v>101.3</v>
      </c>
      <c r="G25" s="73">
        <v>84.32</v>
      </c>
      <c r="H25" s="73">
        <v>112.55</v>
      </c>
      <c r="I25" s="75">
        <v>112.55</v>
      </c>
      <c r="J25" s="73">
        <v>96.5</v>
      </c>
      <c r="K25" s="73">
        <v>310.14999999999998</v>
      </c>
      <c r="L25" s="76">
        <v>149.38999999999999</v>
      </c>
      <c r="M25" s="75">
        <v>149.38999999999999</v>
      </c>
      <c r="N25" s="73">
        <v>405.1</v>
      </c>
      <c r="O25" s="76">
        <v>125.19</v>
      </c>
      <c r="P25" s="76">
        <v>131.87</v>
      </c>
      <c r="Q25" s="75">
        <v>131.87</v>
      </c>
      <c r="R25" s="176" t="s">
        <v>66</v>
      </c>
      <c r="S25" s="154">
        <v>22</v>
      </c>
      <c r="T25" s="154"/>
      <c r="U25" s="154">
        <v>22</v>
      </c>
      <c r="V25" s="153">
        <f t="shared" si="0"/>
        <v>405.1</v>
      </c>
      <c r="W25" s="10" t="str">
        <f>IPC!R25</f>
        <v>x264-4Mq</v>
      </c>
      <c r="AMC25" s="4"/>
    </row>
    <row r="26" spans="1:1017" ht="15">
      <c r="A26" s="171"/>
      <c r="B26" s="101"/>
      <c r="C26" s="101"/>
      <c r="D26" s="101"/>
      <c r="E26" s="102"/>
      <c r="F26" s="101"/>
      <c r="G26" s="101"/>
      <c r="H26" s="101"/>
      <c r="I26" s="102"/>
      <c r="J26" s="101"/>
      <c r="K26" s="101"/>
      <c r="L26" s="101"/>
      <c r="M26" s="102"/>
      <c r="N26" s="101"/>
      <c r="O26" s="101"/>
      <c r="P26" s="101"/>
      <c r="Q26" s="102"/>
      <c r="R26" s="149" t="s">
        <v>93</v>
      </c>
      <c r="S26" s="150" t="s">
        <v>98</v>
      </c>
      <c r="T26" s="150" t="s">
        <v>99</v>
      </c>
      <c r="U26" s="149" t="s">
        <v>100</v>
      </c>
      <c r="V26" s="128"/>
      <c r="Z26" s="89"/>
    </row>
    <row r="27" spans="1:1017" s="8" customFormat="1">
      <c r="A27" s="172" t="s">
        <v>42</v>
      </c>
      <c r="B27" s="104">
        <f t="shared" ref="B27:Q27" si="1">MIN(B4:B25)</f>
        <v>102.31</v>
      </c>
      <c r="C27" s="104">
        <f t="shared" si="1"/>
        <v>102.26</v>
      </c>
      <c r="D27" s="104">
        <f t="shared" si="1"/>
        <v>91.89</v>
      </c>
      <c r="E27" s="105">
        <f t="shared" si="1"/>
        <v>91.89</v>
      </c>
      <c r="F27" s="104">
        <f t="shared" si="1"/>
        <v>101.3</v>
      </c>
      <c r="G27" s="104">
        <f t="shared" si="1"/>
        <v>81.02</v>
      </c>
      <c r="H27" s="104">
        <f t="shared" si="1"/>
        <v>106.05</v>
      </c>
      <c r="I27" s="105">
        <f t="shared" si="1"/>
        <v>112.55</v>
      </c>
      <c r="J27" s="104">
        <f t="shared" si="1"/>
        <v>93.51</v>
      </c>
      <c r="K27" s="104">
        <f t="shared" si="1"/>
        <v>89.43</v>
      </c>
      <c r="L27" s="104">
        <f t="shared" si="1"/>
        <v>93.96</v>
      </c>
      <c r="M27" s="105">
        <f t="shared" si="1"/>
        <v>93.96</v>
      </c>
      <c r="N27" s="104">
        <f t="shared" si="1"/>
        <v>127.3</v>
      </c>
      <c r="O27" s="104">
        <f t="shared" si="1"/>
        <v>125.19</v>
      </c>
      <c r="P27" s="104">
        <f t="shared" si="1"/>
        <v>128.59</v>
      </c>
      <c r="Q27" s="105">
        <f t="shared" si="1"/>
        <v>131.87</v>
      </c>
      <c r="R27" s="187">
        <f>MIN(B4:B19,F4:F19,J4:J19,N4:N19)</f>
        <v>93.51</v>
      </c>
      <c r="S27" s="184">
        <f>MIN(C4:C19,G4:G19,K4:K19)</f>
        <v>81.02</v>
      </c>
      <c r="T27" s="187">
        <f>MIN(D4:D19,H4:H19)</f>
        <v>91.89</v>
      </c>
      <c r="U27" s="184">
        <f>MIN(E4:E19)</f>
        <v>91.89</v>
      </c>
      <c r="V27" s="129"/>
      <c r="Z27" s="89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  <c r="IT27" s="7"/>
      <c r="IU27" s="7"/>
      <c r="IV27" s="7"/>
      <c r="IW27" s="7"/>
      <c r="IX27" s="7"/>
      <c r="IY27" s="7"/>
      <c r="IZ27" s="7"/>
      <c r="JA27" s="7"/>
      <c r="JB27" s="7"/>
      <c r="JC27" s="7"/>
      <c r="JD27" s="7"/>
      <c r="JE27" s="7"/>
      <c r="JF27" s="7"/>
      <c r="JG27" s="7"/>
      <c r="JH27" s="7"/>
      <c r="JI27" s="7"/>
      <c r="JJ27" s="7"/>
      <c r="JK27" s="7"/>
      <c r="JL27" s="7"/>
      <c r="JM27" s="7"/>
      <c r="JN27" s="7"/>
      <c r="JO27" s="7"/>
      <c r="JP27" s="7"/>
      <c r="JQ27" s="7"/>
      <c r="JR27" s="7"/>
      <c r="JS27" s="7"/>
      <c r="JT27" s="7"/>
      <c r="JU27" s="7"/>
      <c r="JV27" s="7"/>
      <c r="JW27" s="7"/>
      <c r="JX27" s="7"/>
      <c r="JY27" s="7"/>
      <c r="JZ27" s="7"/>
      <c r="KA27" s="7"/>
      <c r="KB27" s="7"/>
      <c r="KC27" s="7"/>
      <c r="KD27" s="7"/>
      <c r="KE27" s="7"/>
      <c r="KF27" s="7"/>
      <c r="KG27" s="7"/>
      <c r="KH27" s="7"/>
      <c r="KI27" s="7"/>
      <c r="KJ27" s="7"/>
      <c r="KK27" s="7"/>
      <c r="KL27" s="7"/>
      <c r="KM27" s="7"/>
      <c r="KN27" s="7"/>
      <c r="KO27" s="7"/>
      <c r="KP27" s="7"/>
      <c r="KQ27" s="7"/>
      <c r="KR27" s="7"/>
      <c r="KS27" s="7"/>
      <c r="KT27" s="7"/>
      <c r="KU27" s="7"/>
      <c r="KV27" s="7"/>
      <c r="KW27" s="7"/>
      <c r="KX27" s="7"/>
      <c r="KY27" s="7"/>
      <c r="KZ27" s="7"/>
      <c r="LA27" s="7"/>
      <c r="LB27" s="7"/>
      <c r="LC27" s="7"/>
      <c r="LD27" s="7"/>
      <c r="LE27" s="7"/>
      <c r="LF27" s="7"/>
      <c r="LG27" s="7"/>
      <c r="LH27" s="7"/>
      <c r="LI27" s="7"/>
      <c r="LJ27" s="7"/>
      <c r="LK27" s="7"/>
      <c r="LL27" s="7"/>
      <c r="LM27" s="7"/>
      <c r="LN27" s="7"/>
      <c r="LO27" s="7"/>
      <c r="LP27" s="7"/>
      <c r="LQ27" s="7"/>
      <c r="LR27" s="7"/>
      <c r="LS27" s="7"/>
      <c r="LT27" s="7"/>
      <c r="LU27" s="7"/>
      <c r="LV27" s="7"/>
      <c r="LW27" s="7"/>
      <c r="LX27" s="7"/>
      <c r="LY27" s="7"/>
      <c r="LZ27" s="7"/>
      <c r="MA27" s="7"/>
      <c r="MB27" s="7"/>
      <c r="MC27" s="7"/>
      <c r="MD27" s="7"/>
      <c r="ME27" s="7"/>
      <c r="MF27" s="7"/>
      <c r="MG27" s="7"/>
      <c r="MH27" s="7"/>
      <c r="MI27" s="7"/>
      <c r="MJ27" s="7"/>
      <c r="MK27" s="7"/>
      <c r="ML27" s="7"/>
      <c r="MM27" s="7"/>
      <c r="MN27" s="7"/>
      <c r="MO27" s="7"/>
      <c r="MP27" s="7"/>
      <c r="MQ27" s="7"/>
      <c r="MR27" s="7"/>
      <c r="MS27" s="7"/>
      <c r="MT27" s="7"/>
      <c r="MU27" s="7"/>
      <c r="MV27" s="7"/>
      <c r="MW27" s="7"/>
      <c r="MX27" s="7"/>
      <c r="MY27" s="7"/>
      <c r="MZ27" s="7"/>
      <c r="NA27" s="7"/>
      <c r="NB27" s="7"/>
      <c r="NC27" s="7"/>
      <c r="ND27" s="7"/>
      <c r="NE27" s="7"/>
      <c r="NF27" s="7"/>
      <c r="NG27" s="7"/>
      <c r="NH27" s="7"/>
      <c r="NI27" s="7"/>
      <c r="NJ27" s="7"/>
      <c r="NK27" s="7"/>
      <c r="NL27" s="7"/>
      <c r="NM27" s="7"/>
      <c r="NN27" s="7"/>
      <c r="NO27" s="7"/>
      <c r="NP27" s="7"/>
      <c r="NQ27" s="7"/>
      <c r="NR27" s="7"/>
      <c r="NS27" s="7"/>
      <c r="NT27" s="7"/>
      <c r="NU27" s="7"/>
      <c r="NV27" s="7"/>
      <c r="NW27" s="7"/>
      <c r="NX27" s="7"/>
      <c r="NY27" s="7"/>
      <c r="NZ27" s="7"/>
      <c r="OA27" s="7"/>
      <c r="OB27" s="7"/>
      <c r="OC27" s="7"/>
      <c r="OD27" s="7"/>
      <c r="OE27" s="7"/>
      <c r="OF27" s="7"/>
      <c r="OG27" s="7"/>
      <c r="OH27" s="7"/>
      <c r="OI27" s="7"/>
      <c r="OJ27" s="7"/>
      <c r="OK27" s="7"/>
      <c r="OL27" s="7"/>
      <c r="OM27" s="7"/>
      <c r="ON27" s="7"/>
      <c r="OO27" s="7"/>
      <c r="OP27" s="7"/>
      <c r="OQ27" s="7"/>
      <c r="OR27" s="7"/>
      <c r="OS27" s="7"/>
      <c r="OT27" s="7"/>
      <c r="OU27" s="7"/>
      <c r="OV27" s="7"/>
      <c r="OW27" s="7"/>
      <c r="OX27" s="7"/>
      <c r="OY27" s="7"/>
      <c r="OZ27" s="7"/>
      <c r="PA27" s="7"/>
      <c r="PB27" s="7"/>
      <c r="PC27" s="7"/>
      <c r="PD27" s="7"/>
      <c r="PE27" s="7"/>
      <c r="PF27" s="7"/>
      <c r="PG27" s="7"/>
      <c r="PH27" s="7"/>
      <c r="PI27" s="7"/>
      <c r="PJ27" s="7"/>
      <c r="PK27" s="7"/>
      <c r="PL27" s="7"/>
      <c r="PM27" s="7"/>
      <c r="PN27" s="7"/>
      <c r="PO27" s="7"/>
      <c r="PP27" s="7"/>
      <c r="PQ27" s="7"/>
      <c r="PR27" s="7"/>
      <c r="PS27" s="7"/>
      <c r="PT27" s="7"/>
      <c r="PU27" s="7"/>
      <c r="PV27" s="7"/>
      <c r="PW27" s="7"/>
      <c r="PX27" s="7"/>
      <c r="PY27" s="7"/>
      <c r="PZ27" s="7"/>
      <c r="QA27" s="7"/>
      <c r="QB27" s="7"/>
      <c r="QC27" s="7"/>
      <c r="QD27" s="7"/>
      <c r="QE27" s="7"/>
      <c r="QF27" s="7"/>
      <c r="QG27" s="7"/>
      <c r="QH27" s="7"/>
      <c r="QI27" s="7"/>
      <c r="QJ27" s="7"/>
      <c r="QK27" s="7"/>
      <c r="QL27" s="7"/>
      <c r="QM27" s="7"/>
      <c r="QN27" s="7"/>
      <c r="QO27" s="7"/>
      <c r="QP27" s="7"/>
      <c r="QQ27" s="7"/>
      <c r="QR27" s="7"/>
      <c r="QS27" s="7"/>
      <c r="QT27" s="7"/>
      <c r="QU27" s="7"/>
      <c r="QV27" s="7"/>
      <c r="QW27" s="7"/>
      <c r="QX27" s="7"/>
      <c r="QY27" s="7"/>
      <c r="QZ27" s="7"/>
      <c r="RA27" s="7"/>
      <c r="RB27" s="7"/>
      <c r="RC27" s="7"/>
      <c r="RD27" s="7"/>
      <c r="RE27" s="7"/>
      <c r="RF27" s="7"/>
      <c r="RG27" s="7"/>
      <c r="RH27" s="7"/>
      <c r="RI27" s="7"/>
      <c r="RJ27" s="7"/>
      <c r="RK27" s="7"/>
      <c r="RL27" s="7"/>
      <c r="RM27" s="7"/>
      <c r="RN27" s="7"/>
      <c r="RO27" s="7"/>
      <c r="RP27" s="7"/>
      <c r="RQ27" s="7"/>
      <c r="RR27" s="7"/>
      <c r="RS27" s="7"/>
      <c r="RT27" s="7"/>
      <c r="RU27" s="7"/>
      <c r="RV27" s="7"/>
      <c r="RW27" s="7"/>
      <c r="RX27" s="7"/>
      <c r="RY27" s="7"/>
      <c r="RZ27" s="7"/>
      <c r="SA27" s="7"/>
      <c r="SB27" s="7"/>
      <c r="SC27" s="7"/>
      <c r="SD27" s="7"/>
      <c r="SE27" s="7"/>
      <c r="SF27" s="7"/>
      <c r="SG27" s="7"/>
      <c r="SH27" s="7"/>
      <c r="SI27" s="7"/>
      <c r="SJ27" s="7"/>
      <c r="SK27" s="7"/>
      <c r="SL27" s="7"/>
      <c r="SM27" s="7"/>
      <c r="SN27" s="7"/>
      <c r="SO27" s="7"/>
      <c r="SP27" s="7"/>
      <c r="SQ27" s="7"/>
      <c r="SR27" s="7"/>
      <c r="SS27" s="7"/>
      <c r="ST27" s="7"/>
      <c r="SU27" s="7"/>
      <c r="SV27" s="7"/>
      <c r="SW27" s="7"/>
      <c r="SX27" s="7"/>
      <c r="SY27" s="7"/>
      <c r="SZ27" s="7"/>
      <c r="TA27" s="7"/>
      <c r="TB27" s="7"/>
      <c r="TC27" s="7"/>
      <c r="TD27" s="7"/>
      <c r="TE27" s="7"/>
      <c r="TF27" s="7"/>
      <c r="TG27" s="7"/>
      <c r="TH27" s="7"/>
      <c r="TI27" s="7"/>
      <c r="TJ27" s="7"/>
      <c r="TK27" s="7"/>
      <c r="TL27" s="7"/>
      <c r="TM27" s="7"/>
      <c r="TN27" s="7"/>
      <c r="TO27" s="7"/>
      <c r="TP27" s="7"/>
      <c r="TQ27" s="7"/>
      <c r="TR27" s="7"/>
      <c r="TS27" s="7"/>
      <c r="TT27" s="7"/>
      <c r="TU27" s="7"/>
      <c r="TV27" s="7"/>
      <c r="TW27" s="7"/>
      <c r="TX27" s="7"/>
      <c r="TY27" s="7"/>
      <c r="TZ27" s="7"/>
      <c r="UA27" s="7"/>
      <c r="UB27" s="7"/>
      <c r="UC27" s="7"/>
      <c r="UD27" s="7"/>
      <c r="UE27" s="7"/>
      <c r="UF27" s="7"/>
      <c r="UG27" s="7"/>
      <c r="UH27" s="7"/>
      <c r="UI27" s="7"/>
      <c r="UJ27" s="7"/>
      <c r="UK27" s="7"/>
      <c r="UL27" s="7"/>
      <c r="UM27" s="7"/>
      <c r="UN27" s="7"/>
      <c r="UO27" s="7"/>
      <c r="UP27" s="7"/>
      <c r="UQ27" s="7"/>
      <c r="UR27" s="7"/>
      <c r="US27" s="7"/>
      <c r="UT27" s="7"/>
      <c r="UU27" s="7"/>
      <c r="UV27" s="7"/>
      <c r="UW27" s="7"/>
      <c r="UX27" s="7"/>
      <c r="UY27" s="7"/>
      <c r="UZ27" s="7"/>
      <c r="VA27" s="7"/>
      <c r="VB27" s="7"/>
      <c r="VC27" s="7"/>
      <c r="VD27" s="7"/>
      <c r="VE27" s="7"/>
      <c r="VF27" s="7"/>
      <c r="VG27" s="7"/>
      <c r="VH27" s="7"/>
      <c r="VI27" s="7"/>
      <c r="VJ27" s="7"/>
      <c r="VK27" s="7"/>
      <c r="VL27" s="7"/>
      <c r="VM27" s="7"/>
      <c r="VN27" s="7"/>
      <c r="VO27" s="7"/>
      <c r="VP27" s="7"/>
      <c r="VQ27" s="7"/>
      <c r="VR27" s="7"/>
      <c r="VS27" s="7"/>
      <c r="VT27" s="7"/>
      <c r="VU27" s="7"/>
      <c r="VV27" s="7"/>
      <c r="VW27" s="7"/>
      <c r="VX27" s="7"/>
      <c r="VY27" s="7"/>
      <c r="VZ27" s="7"/>
      <c r="WA27" s="7"/>
      <c r="WB27" s="7"/>
      <c r="WC27" s="7"/>
      <c r="WD27" s="7"/>
      <c r="WE27" s="7"/>
      <c r="WF27" s="7"/>
      <c r="WG27" s="7"/>
      <c r="WH27" s="7"/>
      <c r="WI27" s="7"/>
      <c r="WJ27" s="7"/>
      <c r="WK27" s="7"/>
      <c r="WL27" s="7"/>
      <c r="WM27" s="7"/>
      <c r="WN27" s="7"/>
      <c r="WO27" s="7"/>
      <c r="WP27" s="7"/>
      <c r="WQ27" s="7"/>
      <c r="WR27" s="7"/>
      <c r="WS27" s="7"/>
      <c r="WT27" s="7"/>
      <c r="WU27" s="7"/>
      <c r="WV27" s="7"/>
      <c r="WW27" s="7"/>
      <c r="WX27" s="7"/>
      <c r="WY27" s="7"/>
      <c r="WZ27" s="7"/>
      <c r="XA27" s="7"/>
      <c r="XB27" s="7"/>
      <c r="XC27" s="7"/>
      <c r="XD27" s="7"/>
      <c r="XE27" s="7"/>
      <c r="XF27" s="7"/>
      <c r="XG27" s="7"/>
      <c r="XH27" s="7"/>
      <c r="XI27" s="7"/>
      <c r="XJ27" s="7"/>
      <c r="XK27" s="7"/>
      <c r="XL27" s="7"/>
      <c r="XM27" s="7"/>
      <c r="XN27" s="7"/>
      <c r="XO27" s="7"/>
      <c r="XP27" s="7"/>
      <c r="XQ27" s="7"/>
      <c r="XR27" s="7"/>
      <c r="XS27" s="7"/>
      <c r="XT27" s="7"/>
      <c r="XU27" s="7"/>
      <c r="XV27" s="7"/>
      <c r="XW27" s="7"/>
      <c r="XX27" s="7"/>
      <c r="XY27" s="7"/>
      <c r="XZ27" s="7"/>
      <c r="YA27" s="7"/>
      <c r="YB27" s="7"/>
      <c r="YC27" s="7"/>
      <c r="YD27" s="7"/>
      <c r="YE27" s="7"/>
      <c r="YF27" s="7"/>
      <c r="YG27" s="7"/>
      <c r="YH27" s="7"/>
      <c r="YI27" s="7"/>
      <c r="YJ27" s="7"/>
      <c r="YK27" s="7"/>
      <c r="YL27" s="7"/>
      <c r="YM27" s="7"/>
      <c r="YN27" s="7"/>
      <c r="YO27" s="7"/>
      <c r="YP27" s="7"/>
      <c r="YQ27" s="7"/>
      <c r="YR27" s="7"/>
      <c r="YS27" s="7"/>
      <c r="YT27" s="7"/>
      <c r="YU27" s="7"/>
      <c r="YV27" s="7"/>
      <c r="YW27" s="7"/>
      <c r="YX27" s="7"/>
      <c r="YY27" s="7"/>
      <c r="YZ27" s="7"/>
      <c r="ZA27" s="7"/>
      <c r="ZB27" s="7"/>
      <c r="ZC27" s="7"/>
      <c r="ZD27" s="7"/>
      <c r="ZE27" s="7"/>
      <c r="ZF27" s="7"/>
      <c r="ZG27" s="7"/>
      <c r="ZH27" s="7"/>
      <c r="ZI27" s="7"/>
      <c r="ZJ27" s="7"/>
      <c r="ZK27" s="7"/>
      <c r="ZL27" s="7"/>
      <c r="ZM27" s="7"/>
      <c r="ZN27" s="7"/>
      <c r="ZO27" s="7"/>
      <c r="ZP27" s="7"/>
      <c r="ZQ27" s="7"/>
      <c r="ZR27" s="7"/>
      <c r="ZS27" s="7"/>
      <c r="ZT27" s="7"/>
      <c r="ZU27" s="7"/>
      <c r="ZV27" s="7"/>
      <c r="ZW27" s="7"/>
      <c r="ZX27" s="7"/>
      <c r="ZY27" s="7"/>
      <c r="ZZ27" s="7"/>
      <c r="AAA27" s="7"/>
      <c r="AAB27" s="7"/>
      <c r="AAC27" s="7"/>
      <c r="AAD27" s="7"/>
      <c r="AAE27" s="7"/>
      <c r="AAF27" s="7"/>
      <c r="AAG27" s="7"/>
      <c r="AAH27" s="7"/>
      <c r="AAI27" s="7"/>
      <c r="AAJ27" s="7"/>
      <c r="AAK27" s="7"/>
      <c r="AAL27" s="7"/>
      <c r="AAM27" s="7"/>
      <c r="AAN27" s="7"/>
      <c r="AAO27" s="7"/>
      <c r="AAP27" s="7"/>
      <c r="AAQ27" s="7"/>
      <c r="AAR27" s="7"/>
      <c r="AAS27" s="7"/>
      <c r="AAT27" s="7"/>
      <c r="AAU27" s="7"/>
      <c r="AAV27" s="7"/>
      <c r="AAW27" s="7"/>
      <c r="AAX27" s="7"/>
      <c r="AAY27" s="7"/>
      <c r="AAZ27" s="7"/>
      <c r="ABA27" s="7"/>
      <c r="ABB27" s="7"/>
      <c r="ABC27" s="7"/>
      <c r="ABD27" s="7"/>
      <c r="ABE27" s="7"/>
      <c r="ABF27" s="7"/>
      <c r="ABG27" s="7"/>
      <c r="ABH27" s="7"/>
      <c r="ABI27" s="7"/>
      <c r="ABJ27" s="7"/>
      <c r="ABK27" s="7"/>
      <c r="ABL27" s="7"/>
      <c r="ABM27" s="7"/>
      <c r="ABN27" s="7"/>
      <c r="ABO27" s="7"/>
      <c r="ABP27" s="7"/>
      <c r="ABQ27" s="7"/>
      <c r="ABR27" s="7"/>
      <c r="ABS27" s="7"/>
      <c r="ABT27" s="7"/>
      <c r="ABU27" s="7"/>
      <c r="ABV27" s="7"/>
      <c r="ABW27" s="7"/>
      <c r="ABX27" s="7"/>
      <c r="ABY27" s="7"/>
      <c r="ABZ27" s="7"/>
      <c r="ACA27" s="7"/>
      <c r="ACB27" s="7"/>
      <c r="ACC27" s="7"/>
      <c r="ACD27" s="7"/>
      <c r="ACE27" s="7"/>
      <c r="ACF27" s="7"/>
      <c r="ACG27" s="7"/>
      <c r="ACH27" s="7"/>
      <c r="ACI27" s="7"/>
      <c r="ACJ27" s="7"/>
      <c r="ACK27" s="7"/>
      <c r="ACL27" s="7"/>
      <c r="ACM27" s="7"/>
      <c r="ACN27" s="7"/>
      <c r="ACO27" s="7"/>
      <c r="ACP27" s="7"/>
      <c r="ACQ27" s="7"/>
      <c r="ACR27" s="7"/>
      <c r="ACS27" s="7"/>
      <c r="ACT27" s="7"/>
      <c r="ACU27" s="7"/>
      <c r="ACV27" s="7"/>
      <c r="ACW27" s="7"/>
      <c r="ACX27" s="7"/>
      <c r="ACY27" s="7"/>
      <c r="ACZ27" s="7"/>
      <c r="ADA27" s="7"/>
      <c r="ADB27" s="7"/>
      <c r="ADC27" s="7"/>
      <c r="ADD27" s="7"/>
      <c r="ADE27" s="7"/>
      <c r="ADF27" s="7"/>
      <c r="ADG27" s="7"/>
      <c r="ADH27" s="7"/>
      <c r="ADI27" s="7"/>
      <c r="ADJ27" s="7"/>
      <c r="ADK27" s="7"/>
      <c r="ADL27" s="7"/>
      <c r="ADM27" s="7"/>
      <c r="ADN27" s="7"/>
      <c r="ADO27" s="7"/>
      <c r="ADP27" s="7"/>
      <c r="ADQ27" s="7"/>
      <c r="ADR27" s="7"/>
      <c r="ADS27" s="7"/>
      <c r="ADT27" s="7"/>
      <c r="ADU27" s="7"/>
      <c r="ADV27" s="7"/>
      <c r="ADW27" s="7"/>
      <c r="ADX27" s="7"/>
      <c r="ADY27" s="7"/>
      <c r="ADZ27" s="7"/>
      <c r="AEA27" s="7"/>
      <c r="AEB27" s="7"/>
      <c r="AEC27" s="7"/>
      <c r="AED27" s="7"/>
      <c r="AEE27" s="7"/>
      <c r="AEF27" s="7"/>
      <c r="AEG27" s="7"/>
      <c r="AEH27" s="7"/>
      <c r="AEI27" s="7"/>
      <c r="AEJ27" s="7"/>
      <c r="AEK27" s="7"/>
      <c r="AEL27" s="7"/>
      <c r="AEM27" s="7"/>
      <c r="AEN27" s="7"/>
      <c r="AEO27" s="7"/>
      <c r="AEP27" s="7"/>
      <c r="AEQ27" s="7"/>
      <c r="AER27" s="7"/>
      <c r="AES27" s="7"/>
      <c r="AET27" s="7"/>
      <c r="AEU27" s="7"/>
      <c r="AEV27" s="7"/>
      <c r="AEW27" s="7"/>
      <c r="AEX27" s="7"/>
      <c r="AEY27" s="7"/>
      <c r="AEZ27" s="7"/>
      <c r="AFA27" s="7"/>
      <c r="AFB27" s="7"/>
      <c r="AFC27" s="7"/>
      <c r="AFD27" s="7"/>
      <c r="AFE27" s="7"/>
      <c r="AFF27" s="7"/>
      <c r="AFG27" s="7"/>
      <c r="AFH27" s="7"/>
      <c r="AFI27" s="7"/>
      <c r="AFJ27" s="7"/>
      <c r="AFK27" s="7"/>
      <c r="AFL27" s="7"/>
      <c r="AFM27" s="7"/>
      <c r="AFN27" s="7"/>
      <c r="AFO27" s="7"/>
      <c r="AFP27" s="7"/>
      <c r="AFQ27" s="7"/>
      <c r="AFR27" s="7"/>
      <c r="AFS27" s="7"/>
      <c r="AFT27" s="7"/>
      <c r="AFU27" s="7"/>
      <c r="AFV27" s="7"/>
      <c r="AFW27" s="7"/>
      <c r="AFX27" s="7"/>
      <c r="AFY27" s="7"/>
      <c r="AFZ27" s="7"/>
      <c r="AGA27" s="7"/>
      <c r="AGB27" s="7"/>
      <c r="AGC27" s="7"/>
      <c r="AGD27" s="7"/>
      <c r="AGE27" s="7"/>
      <c r="AGF27" s="7"/>
      <c r="AGG27" s="7"/>
      <c r="AGH27" s="7"/>
      <c r="AGI27" s="7"/>
      <c r="AGJ27" s="7"/>
      <c r="AGK27" s="7"/>
      <c r="AGL27" s="7"/>
      <c r="AGM27" s="7"/>
      <c r="AGN27" s="7"/>
      <c r="AGO27" s="7"/>
      <c r="AGP27" s="7"/>
      <c r="AGQ27" s="7"/>
      <c r="AGR27" s="7"/>
      <c r="AGS27" s="7"/>
      <c r="AGT27" s="7"/>
      <c r="AGU27" s="7"/>
      <c r="AGV27" s="7"/>
      <c r="AGW27" s="7"/>
      <c r="AGX27" s="7"/>
      <c r="AGY27" s="7"/>
      <c r="AGZ27" s="7"/>
      <c r="AHA27" s="7"/>
      <c r="AHB27" s="7"/>
      <c r="AHC27" s="7"/>
      <c r="AHD27" s="7"/>
      <c r="AHE27" s="7"/>
      <c r="AHF27" s="7"/>
      <c r="AHG27" s="7"/>
      <c r="AHH27" s="7"/>
      <c r="AHI27" s="7"/>
      <c r="AHJ27" s="7"/>
      <c r="AHK27" s="7"/>
      <c r="AHL27" s="7"/>
      <c r="AHM27" s="7"/>
      <c r="AHN27" s="7"/>
      <c r="AHO27" s="7"/>
      <c r="AHP27" s="7"/>
      <c r="AHQ27" s="7"/>
      <c r="AHR27" s="7"/>
      <c r="AHS27" s="7"/>
      <c r="AHT27" s="7"/>
      <c r="AHU27" s="7"/>
      <c r="AHV27" s="7"/>
      <c r="AHW27" s="7"/>
      <c r="AHX27" s="7"/>
      <c r="AHY27" s="7"/>
      <c r="AHZ27" s="7"/>
      <c r="AIA27" s="7"/>
      <c r="AIB27" s="7"/>
      <c r="AIC27" s="7"/>
      <c r="AID27" s="7"/>
      <c r="AIE27" s="7"/>
      <c r="AIF27" s="7"/>
      <c r="AIG27" s="7"/>
      <c r="AIH27" s="7"/>
      <c r="AII27" s="7"/>
      <c r="AIJ27" s="7"/>
      <c r="AIK27" s="7"/>
      <c r="AIL27" s="7"/>
      <c r="AIM27" s="7"/>
      <c r="AIN27" s="7"/>
      <c r="AIO27" s="7"/>
      <c r="AIP27" s="7"/>
      <c r="AIQ27" s="7"/>
      <c r="AIR27" s="7"/>
      <c r="AIS27" s="7"/>
      <c r="AIT27" s="7"/>
      <c r="AIU27" s="7"/>
      <c r="AIV27" s="7"/>
      <c r="AIW27" s="7"/>
      <c r="AIX27" s="7"/>
      <c r="AIY27" s="7"/>
      <c r="AIZ27" s="7"/>
      <c r="AJA27" s="7"/>
      <c r="AJB27" s="7"/>
      <c r="AJC27" s="7"/>
      <c r="AJD27" s="7"/>
      <c r="AJE27" s="7"/>
      <c r="AJF27" s="7"/>
      <c r="AJG27" s="7"/>
      <c r="AJH27" s="7"/>
      <c r="AJI27" s="7"/>
      <c r="AJJ27" s="7"/>
      <c r="AJK27" s="7"/>
      <c r="AJL27" s="7"/>
      <c r="AJM27" s="7"/>
      <c r="AJN27" s="7"/>
      <c r="AJO27" s="7"/>
      <c r="AJP27" s="7"/>
      <c r="AJQ27" s="7"/>
      <c r="AJR27" s="7"/>
      <c r="AJS27" s="7"/>
      <c r="AJT27" s="7"/>
      <c r="AJU27" s="7"/>
      <c r="AJV27" s="7"/>
      <c r="AJW27" s="7"/>
      <c r="AJX27" s="7"/>
      <c r="AJY27" s="7"/>
      <c r="AJZ27" s="7"/>
      <c r="AKA27" s="7"/>
      <c r="AKB27" s="7"/>
      <c r="AKC27" s="7"/>
      <c r="AKD27" s="7"/>
      <c r="AKE27" s="7"/>
      <c r="AKF27" s="7"/>
      <c r="AKG27" s="7"/>
      <c r="AKH27" s="7"/>
      <c r="AKI27" s="7"/>
      <c r="AKJ27" s="7"/>
      <c r="AKK27" s="7"/>
      <c r="AKL27" s="7"/>
      <c r="AKM27" s="7"/>
      <c r="AKN27" s="7"/>
      <c r="AKO27" s="7"/>
      <c r="AKP27" s="7"/>
      <c r="AKQ27" s="7"/>
      <c r="AKR27" s="7"/>
      <c r="AKS27" s="7"/>
      <c r="AKT27" s="7"/>
      <c r="AKU27" s="7"/>
      <c r="AKV27" s="7"/>
      <c r="AKW27" s="7"/>
      <c r="AKX27" s="7"/>
      <c r="AKY27" s="7"/>
      <c r="AKZ27" s="7"/>
      <c r="ALA27" s="7"/>
      <c r="ALB27" s="7"/>
      <c r="ALC27" s="7"/>
      <c r="ALD27" s="7"/>
      <c r="ALE27" s="7"/>
      <c r="ALF27" s="7"/>
      <c r="ALG27" s="7"/>
      <c r="ALH27" s="7"/>
      <c r="ALI27" s="7"/>
      <c r="ALJ27" s="7"/>
      <c r="ALK27" s="7"/>
      <c r="ALL27" s="7"/>
      <c r="ALM27" s="7"/>
      <c r="ALN27" s="7"/>
      <c r="ALO27" s="7"/>
      <c r="ALP27" s="7"/>
      <c r="ALQ27" s="7"/>
      <c r="ALR27" s="7"/>
      <c r="ALS27" s="7"/>
      <c r="ALT27" s="7"/>
      <c r="ALU27" s="7"/>
      <c r="ALV27" s="7"/>
      <c r="ALW27" s="7"/>
      <c r="ALX27" s="7"/>
      <c r="ALY27" s="7"/>
      <c r="ALZ27" s="7"/>
      <c r="AMA27" s="7"/>
      <c r="AMB27" s="7"/>
    </row>
    <row r="28" spans="1:1017" s="8" customFormat="1">
      <c r="A28" s="172" t="s">
        <v>68</v>
      </c>
      <c r="B28" s="132">
        <f t="shared" ref="B28:Q28" si="2">AVERAGE(B4:B25)</f>
        <v>179.99318181818182</v>
      </c>
      <c r="C28" s="104">
        <f t="shared" si="2"/>
        <v>161.20818181818183</v>
      </c>
      <c r="D28" s="104">
        <f t="shared" si="2"/>
        <v>193.63136363636366</v>
      </c>
      <c r="E28" s="131">
        <f t="shared" si="2"/>
        <v>238.52818181818182</v>
      </c>
      <c r="F28" s="104">
        <f t="shared" si="2"/>
        <v>178.13818181818181</v>
      </c>
      <c r="G28" s="104">
        <f t="shared" si="2"/>
        <v>175.83636363636364</v>
      </c>
      <c r="H28" s="104">
        <f t="shared" si="2"/>
        <v>199.83545454545455</v>
      </c>
      <c r="I28" s="105">
        <f t="shared" si="2"/>
        <v>261.51409090909095</v>
      </c>
      <c r="J28" s="104">
        <f t="shared" si="2"/>
        <v>228.19227272727278</v>
      </c>
      <c r="K28" s="104">
        <f t="shared" si="2"/>
        <v>385.35136363636371</v>
      </c>
      <c r="L28" s="104">
        <f t="shared" si="2"/>
        <v>304.06045454545455</v>
      </c>
      <c r="M28" s="105">
        <f t="shared" si="2"/>
        <v>325.84363636363645</v>
      </c>
      <c r="N28" s="104">
        <f t="shared" si="2"/>
        <v>566.27045454545453</v>
      </c>
      <c r="O28" s="104">
        <f t="shared" si="2"/>
        <v>273.41318181818178</v>
      </c>
      <c r="P28" s="104">
        <f t="shared" si="2"/>
        <v>209.91045454545454</v>
      </c>
      <c r="Q28" s="105">
        <f t="shared" si="2"/>
        <v>229.46954545454545</v>
      </c>
      <c r="R28" s="185">
        <f>AVERAGE(B4:B19,F4:F19,J4:J19,N4:N19)</f>
        <v>267.99734374999997</v>
      </c>
      <c r="S28" s="186">
        <f>AVERAGE(C4:C19,G4:G19,K4:K19)</f>
        <v>218.17562500000005</v>
      </c>
      <c r="T28" s="185">
        <f>AVERAGE(D4:D19,H4:H19)</f>
        <v>196.00156249999998</v>
      </c>
      <c r="U28" s="186">
        <f>AVERAGE(E4:E19)</f>
        <v>260.17937499999999</v>
      </c>
      <c r="V28" s="129"/>
      <c r="Z28" s="89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  <c r="IS28" s="7"/>
      <c r="IT28" s="7"/>
      <c r="IU28" s="7"/>
      <c r="IV28" s="7"/>
      <c r="IW28" s="7"/>
      <c r="IX28" s="7"/>
      <c r="IY28" s="7"/>
      <c r="IZ28" s="7"/>
      <c r="JA28" s="7"/>
      <c r="JB28" s="7"/>
      <c r="JC28" s="7"/>
      <c r="JD28" s="7"/>
      <c r="JE28" s="7"/>
      <c r="JF28" s="7"/>
      <c r="JG28" s="7"/>
      <c r="JH28" s="7"/>
      <c r="JI28" s="7"/>
      <c r="JJ28" s="7"/>
      <c r="JK28" s="7"/>
      <c r="JL28" s="7"/>
      <c r="JM28" s="7"/>
      <c r="JN28" s="7"/>
      <c r="JO28" s="7"/>
      <c r="JP28" s="7"/>
      <c r="JQ28" s="7"/>
      <c r="JR28" s="7"/>
      <c r="JS28" s="7"/>
      <c r="JT28" s="7"/>
      <c r="JU28" s="7"/>
      <c r="JV28" s="7"/>
      <c r="JW28" s="7"/>
      <c r="JX28" s="7"/>
      <c r="JY28" s="7"/>
      <c r="JZ28" s="7"/>
      <c r="KA28" s="7"/>
      <c r="KB28" s="7"/>
      <c r="KC28" s="7"/>
      <c r="KD28" s="7"/>
      <c r="KE28" s="7"/>
      <c r="KF28" s="7"/>
      <c r="KG28" s="7"/>
      <c r="KH28" s="7"/>
      <c r="KI28" s="7"/>
      <c r="KJ28" s="7"/>
      <c r="KK28" s="7"/>
      <c r="KL28" s="7"/>
      <c r="KM28" s="7"/>
      <c r="KN28" s="7"/>
      <c r="KO28" s="7"/>
      <c r="KP28" s="7"/>
      <c r="KQ28" s="7"/>
      <c r="KR28" s="7"/>
      <c r="KS28" s="7"/>
      <c r="KT28" s="7"/>
      <c r="KU28" s="7"/>
      <c r="KV28" s="7"/>
      <c r="KW28" s="7"/>
      <c r="KX28" s="7"/>
      <c r="KY28" s="7"/>
      <c r="KZ28" s="7"/>
      <c r="LA28" s="7"/>
      <c r="LB28" s="7"/>
      <c r="LC28" s="7"/>
      <c r="LD28" s="7"/>
      <c r="LE28" s="7"/>
      <c r="LF28" s="7"/>
      <c r="LG28" s="7"/>
      <c r="LH28" s="7"/>
      <c r="LI28" s="7"/>
      <c r="LJ28" s="7"/>
      <c r="LK28" s="7"/>
      <c r="LL28" s="7"/>
      <c r="LM28" s="7"/>
      <c r="LN28" s="7"/>
      <c r="LO28" s="7"/>
      <c r="LP28" s="7"/>
      <c r="LQ28" s="7"/>
      <c r="LR28" s="7"/>
      <c r="LS28" s="7"/>
      <c r="LT28" s="7"/>
      <c r="LU28" s="7"/>
      <c r="LV28" s="7"/>
      <c r="LW28" s="7"/>
      <c r="LX28" s="7"/>
      <c r="LY28" s="7"/>
      <c r="LZ28" s="7"/>
      <c r="MA28" s="7"/>
      <c r="MB28" s="7"/>
      <c r="MC28" s="7"/>
      <c r="MD28" s="7"/>
      <c r="ME28" s="7"/>
      <c r="MF28" s="7"/>
      <c r="MG28" s="7"/>
      <c r="MH28" s="7"/>
      <c r="MI28" s="7"/>
      <c r="MJ28" s="7"/>
      <c r="MK28" s="7"/>
      <c r="ML28" s="7"/>
      <c r="MM28" s="7"/>
      <c r="MN28" s="7"/>
      <c r="MO28" s="7"/>
      <c r="MP28" s="7"/>
      <c r="MQ28" s="7"/>
      <c r="MR28" s="7"/>
      <c r="MS28" s="7"/>
      <c r="MT28" s="7"/>
      <c r="MU28" s="7"/>
      <c r="MV28" s="7"/>
      <c r="MW28" s="7"/>
      <c r="MX28" s="7"/>
      <c r="MY28" s="7"/>
      <c r="MZ28" s="7"/>
      <c r="NA28" s="7"/>
      <c r="NB28" s="7"/>
      <c r="NC28" s="7"/>
      <c r="ND28" s="7"/>
      <c r="NE28" s="7"/>
      <c r="NF28" s="7"/>
      <c r="NG28" s="7"/>
      <c r="NH28" s="7"/>
      <c r="NI28" s="7"/>
      <c r="NJ28" s="7"/>
      <c r="NK28" s="7"/>
      <c r="NL28" s="7"/>
      <c r="NM28" s="7"/>
      <c r="NN28" s="7"/>
      <c r="NO28" s="7"/>
      <c r="NP28" s="7"/>
      <c r="NQ28" s="7"/>
      <c r="NR28" s="7"/>
      <c r="NS28" s="7"/>
      <c r="NT28" s="7"/>
      <c r="NU28" s="7"/>
      <c r="NV28" s="7"/>
      <c r="NW28" s="7"/>
      <c r="NX28" s="7"/>
      <c r="NY28" s="7"/>
      <c r="NZ28" s="7"/>
      <c r="OA28" s="7"/>
      <c r="OB28" s="7"/>
      <c r="OC28" s="7"/>
      <c r="OD28" s="7"/>
      <c r="OE28" s="7"/>
      <c r="OF28" s="7"/>
      <c r="OG28" s="7"/>
      <c r="OH28" s="7"/>
      <c r="OI28" s="7"/>
      <c r="OJ28" s="7"/>
      <c r="OK28" s="7"/>
      <c r="OL28" s="7"/>
      <c r="OM28" s="7"/>
      <c r="ON28" s="7"/>
      <c r="OO28" s="7"/>
      <c r="OP28" s="7"/>
      <c r="OQ28" s="7"/>
      <c r="OR28" s="7"/>
      <c r="OS28" s="7"/>
      <c r="OT28" s="7"/>
      <c r="OU28" s="7"/>
      <c r="OV28" s="7"/>
      <c r="OW28" s="7"/>
      <c r="OX28" s="7"/>
      <c r="OY28" s="7"/>
      <c r="OZ28" s="7"/>
      <c r="PA28" s="7"/>
      <c r="PB28" s="7"/>
      <c r="PC28" s="7"/>
      <c r="PD28" s="7"/>
      <c r="PE28" s="7"/>
      <c r="PF28" s="7"/>
      <c r="PG28" s="7"/>
      <c r="PH28" s="7"/>
      <c r="PI28" s="7"/>
      <c r="PJ28" s="7"/>
      <c r="PK28" s="7"/>
      <c r="PL28" s="7"/>
      <c r="PM28" s="7"/>
      <c r="PN28" s="7"/>
      <c r="PO28" s="7"/>
      <c r="PP28" s="7"/>
      <c r="PQ28" s="7"/>
      <c r="PR28" s="7"/>
      <c r="PS28" s="7"/>
      <c r="PT28" s="7"/>
      <c r="PU28" s="7"/>
      <c r="PV28" s="7"/>
      <c r="PW28" s="7"/>
      <c r="PX28" s="7"/>
      <c r="PY28" s="7"/>
      <c r="PZ28" s="7"/>
      <c r="QA28" s="7"/>
      <c r="QB28" s="7"/>
      <c r="QC28" s="7"/>
      <c r="QD28" s="7"/>
      <c r="QE28" s="7"/>
      <c r="QF28" s="7"/>
      <c r="QG28" s="7"/>
      <c r="QH28" s="7"/>
      <c r="QI28" s="7"/>
      <c r="QJ28" s="7"/>
      <c r="QK28" s="7"/>
      <c r="QL28" s="7"/>
      <c r="QM28" s="7"/>
      <c r="QN28" s="7"/>
      <c r="QO28" s="7"/>
      <c r="QP28" s="7"/>
      <c r="QQ28" s="7"/>
      <c r="QR28" s="7"/>
      <c r="QS28" s="7"/>
      <c r="QT28" s="7"/>
      <c r="QU28" s="7"/>
      <c r="QV28" s="7"/>
      <c r="QW28" s="7"/>
      <c r="QX28" s="7"/>
      <c r="QY28" s="7"/>
      <c r="QZ28" s="7"/>
      <c r="RA28" s="7"/>
      <c r="RB28" s="7"/>
      <c r="RC28" s="7"/>
      <c r="RD28" s="7"/>
      <c r="RE28" s="7"/>
      <c r="RF28" s="7"/>
      <c r="RG28" s="7"/>
      <c r="RH28" s="7"/>
      <c r="RI28" s="7"/>
      <c r="RJ28" s="7"/>
      <c r="RK28" s="7"/>
      <c r="RL28" s="7"/>
      <c r="RM28" s="7"/>
      <c r="RN28" s="7"/>
      <c r="RO28" s="7"/>
      <c r="RP28" s="7"/>
      <c r="RQ28" s="7"/>
      <c r="RR28" s="7"/>
      <c r="RS28" s="7"/>
      <c r="RT28" s="7"/>
      <c r="RU28" s="7"/>
      <c r="RV28" s="7"/>
      <c r="RW28" s="7"/>
      <c r="RX28" s="7"/>
      <c r="RY28" s="7"/>
      <c r="RZ28" s="7"/>
      <c r="SA28" s="7"/>
      <c r="SB28" s="7"/>
      <c r="SC28" s="7"/>
      <c r="SD28" s="7"/>
      <c r="SE28" s="7"/>
      <c r="SF28" s="7"/>
      <c r="SG28" s="7"/>
      <c r="SH28" s="7"/>
      <c r="SI28" s="7"/>
      <c r="SJ28" s="7"/>
      <c r="SK28" s="7"/>
      <c r="SL28" s="7"/>
      <c r="SM28" s="7"/>
      <c r="SN28" s="7"/>
      <c r="SO28" s="7"/>
      <c r="SP28" s="7"/>
      <c r="SQ28" s="7"/>
      <c r="SR28" s="7"/>
      <c r="SS28" s="7"/>
      <c r="ST28" s="7"/>
      <c r="SU28" s="7"/>
      <c r="SV28" s="7"/>
      <c r="SW28" s="7"/>
      <c r="SX28" s="7"/>
      <c r="SY28" s="7"/>
      <c r="SZ28" s="7"/>
      <c r="TA28" s="7"/>
      <c r="TB28" s="7"/>
      <c r="TC28" s="7"/>
      <c r="TD28" s="7"/>
      <c r="TE28" s="7"/>
      <c r="TF28" s="7"/>
      <c r="TG28" s="7"/>
      <c r="TH28" s="7"/>
      <c r="TI28" s="7"/>
      <c r="TJ28" s="7"/>
      <c r="TK28" s="7"/>
      <c r="TL28" s="7"/>
      <c r="TM28" s="7"/>
      <c r="TN28" s="7"/>
      <c r="TO28" s="7"/>
      <c r="TP28" s="7"/>
      <c r="TQ28" s="7"/>
      <c r="TR28" s="7"/>
      <c r="TS28" s="7"/>
      <c r="TT28" s="7"/>
      <c r="TU28" s="7"/>
      <c r="TV28" s="7"/>
      <c r="TW28" s="7"/>
      <c r="TX28" s="7"/>
      <c r="TY28" s="7"/>
      <c r="TZ28" s="7"/>
      <c r="UA28" s="7"/>
      <c r="UB28" s="7"/>
      <c r="UC28" s="7"/>
      <c r="UD28" s="7"/>
      <c r="UE28" s="7"/>
      <c r="UF28" s="7"/>
      <c r="UG28" s="7"/>
      <c r="UH28" s="7"/>
      <c r="UI28" s="7"/>
      <c r="UJ28" s="7"/>
      <c r="UK28" s="7"/>
      <c r="UL28" s="7"/>
      <c r="UM28" s="7"/>
      <c r="UN28" s="7"/>
      <c r="UO28" s="7"/>
      <c r="UP28" s="7"/>
      <c r="UQ28" s="7"/>
      <c r="UR28" s="7"/>
      <c r="US28" s="7"/>
      <c r="UT28" s="7"/>
      <c r="UU28" s="7"/>
      <c r="UV28" s="7"/>
      <c r="UW28" s="7"/>
      <c r="UX28" s="7"/>
      <c r="UY28" s="7"/>
      <c r="UZ28" s="7"/>
      <c r="VA28" s="7"/>
      <c r="VB28" s="7"/>
      <c r="VC28" s="7"/>
      <c r="VD28" s="7"/>
      <c r="VE28" s="7"/>
      <c r="VF28" s="7"/>
      <c r="VG28" s="7"/>
      <c r="VH28" s="7"/>
      <c r="VI28" s="7"/>
      <c r="VJ28" s="7"/>
      <c r="VK28" s="7"/>
      <c r="VL28" s="7"/>
      <c r="VM28" s="7"/>
      <c r="VN28" s="7"/>
      <c r="VO28" s="7"/>
      <c r="VP28" s="7"/>
      <c r="VQ28" s="7"/>
      <c r="VR28" s="7"/>
      <c r="VS28" s="7"/>
      <c r="VT28" s="7"/>
      <c r="VU28" s="7"/>
      <c r="VV28" s="7"/>
      <c r="VW28" s="7"/>
      <c r="VX28" s="7"/>
      <c r="VY28" s="7"/>
      <c r="VZ28" s="7"/>
      <c r="WA28" s="7"/>
      <c r="WB28" s="7"/>
      <c r="WC28" s="7"/>
      <c r="WD28" s="7"/>
      <c r="WE28" s="7"/>
      <c r="WF28" s="7"/>
      <c r="WG28" s="7"/>
      <c r="WH28" s="7"/>
      <c r="WI28" s="7"/>
      <c r="WJ28" s="7"/>
      <c r="WK28" s="7"/>
      <c r="WL28" s="7"/>
      <c r="WM28" s="7"/>
      <c r="WN28" s="7"/>
      <c r="WO28" s="7"/>
      <c r="WP28" s="7"/>
      <c r="WQ28" s="7"/>
      <c r="WR28" s="7"/>
      <c r="WS28" s="7"/>
      <c r="WT28" s="7"/>
      <c r="WU28" s="7"/>
      <c r="WV28" s="7"/>
      <c r="WW28" s="7"/>
      <c r="WX28" s="7"/>
      <c r="WY28" s="7"/>
      <c r="WZ28" s="7"/>
      <c r="XA28" s="7"/>
      <c r="XB28" s="7"/>
      <c r="XC28" s="7"/>
      <c r="XD28" s="7"/>
      <c r="XE28" s="7"/>
      <c r="XF28" s="7"/>
      <c r="XG28" s="7"/>
      <c r="XH28" s="7"/>
      <c r="XI28" s="7"/>
      <c r="XJ28" s="7"/>
      <c r="XK28" s="7"/>
      <c r="XL28" s="7"/>
      <c r="XM28" s="7"/>
      <c r="XN28" s="7"/>
      <c r="XO28" s="7"/>
      <c r="XP28" s="7"/>
      <c r="XQ28" s="7"/>
      <c r="XR28" s="7"/>
      <c r="XS28" s="7"/>
      <c r="XT28" s="7"/>
      <c r="XU28" s="7"/>
      <c r="XV28" s="7"/>
      <c r="XW28" s="7"/>
      <c r="XX28" s="7"/>
      <c r="XY28" s="7"/>
      <c r="XZ28" s="7"/>
      <c r="YA28" s="7"/>
      <c r="YB28" s="7"/>
      <c r="YC28" s="7"/>
      <c r="YD28" s="7"/>
      <c r="YE28" s="7"/>
      <c r="YF28" s="7"/>
      <c r="YG28" s="7"/>
      <c r="YH28" s="7"/>
      <c r="YI28" s="7"/>
      <c r="YJ28" s="7"/>
      <c r="YK28" s="7"/>
      <c r="YL28" s="7"/>
      <c r="YM28" s="7"/>
      <c r="YN28" s="7"/>
      <c r="YO28" s="7"/>
      <c r="YP28" s="7"/>
      <c r="YQ28" s="7"/>
      <c r="YR28" s="7"/>
      <c r="YS28" s="7"/>
      <c r="YT28" s="7"/>
      <c r="YU28" s="7"/>
      <c r="YV28" s="7"/>
      <c r="YW28" s="7"/>
      <c r="YX28" s="7"/>
      <c r="YY28" s="7"/>
      <c r="YZ28" s="7"/>
      <c r="ZA28" s="7"/>
      <c r="ZB28" s="7"/>
      <c r="ZC28" s="7"/>
      <c r="ZD28" s="7"/>
      <c r="ZE28" s="7"/>
      <c r="ZF28" s="7"/>
      <c r="ZG28" s="7"/>
      <c r="ZH28" s="7"/>
      <c r="ZI28" s="7"/>
      <c r="ZJ28" s="7"/>
      <c r="ZK28" s="7"/>
      <c r="ZL28" s="7"/>
      <c r="ZM28" s="7"/>
      <c r="ZN28" s="7"/>
      <c r="ZO28" s="7"/>
      <c r="ZP28" s="7"/>
      <c r="ZQ28" s="7"/>
      <c r="ZR28" s="7"/>
      <c r="ZS28" s="7"/>
      <c r="ZT28" s="7"/>
      <c r="ZU28" s="7"/>
      <c r="ZV28" s="7"/>
      <c r="ZW28" s="7"/>
      <c r="ZX28" s="7"/>
      <c r="ZY28" s="7"/>
      <c r="ZZ28" s="7"/>
      <c r="AAA28" s="7"/>
      <c r="AAB28" s="7"/>
      <c r="AAC28" s="7"/>
      <c r="AAD28" s="7"/>
      <c r="AAE28" s="7"/>
      <c r="AAF28" s="7"/>
      <c r="AAG28" s="7"/>
      <c r="AAH28" s="7"/>
      <c r="AAI28" s="7"/>
      <c r="AAJ28" s="7"/>
      <c r="AAK28" s="7"/>
      <c r="AAL28" s="7"/>
      <c r="AAM28" s="7"/>
      <c r="AAN28" s="7"/>
      <c r="AAO28" s="7"/>
      <c r="AAP28" s="7"/>
      <c r="AAQ28" s="7"/>
      <c r="AAR28" s="7"/>
      <c r="AAS28" s="7"/>
      <c r="AAT28" s="7"/>
      <c r="AAU28" s="7"/>
      <c r="AAV28" s="7"/>
      <c r="AAW28" s="7"/>
      <c r="AAX28" s="7"/>
      <c r="AAY28" s="7"/>
      <c r="AAZ28" s="7"/>
      <c r="ABA28" s="7"/>
      <c r="ABB28" s="7"/>
      <c r="ABC28" s="7"/>
      <c r="ABD28" s="7"/>
      <c r="ABE28" s="7"/>
      <c r="ABF28" s="7"/>
      <c r="ABG28" s="7"/>
      <c r="ABH28" s="7"/>
      <c r="ABI28" s="7"/>
      <c r="ABJ28" s="7"/>
      <c r="ABK28" s="7"/>
      <c r="ABL28" s="7"/>
      <c r="ABM28" s="7"/>
      <c r="ABN28" s="7"/>
      <c r="ABO28" s="7"/>
      <c r="ABP28" s="7"/>
      <c r="ABQ28" s="7"/>
      <c r="ABR28" s="7"/>
      <c r="ABS28" s="7"/>
      <c r="ABT28" s="7"/>
      <c r="ABU28" s="7"/>
      <c r="ABV28" s="7"/>
      <c r="ABW28" s="7"/>
      <c r="ABX28" s="7"/>
      <c r="ABY28" s="7"/>
      <c r="ABZ28" s="7"/>
      <c r="ACA28" s="7"/>
      <c r="ACB28" s="7"/>
      <c r="ACC28" s="7"/>
      <c r="ACD28" s="7"/>
      <c r="ACE28" s="7"/>
      <c r="ACF28" s="7"/>
      <c r="ACG28" s="7"/>
      <c r="ACH28" s="7"/>
      <c r="ACI28" s="7"/>
      <c r="ACJ28" s="7"/>
      <c r="ACK28" s="7"/>
      <c r="ACL28" s="7"/>
      <c r="ACM28" s="7"/>
      <c r="ACN28" s="7"/>
      <c r="ACO28" s="7"/>
      <c r="ACP28" s="7"/>
      <c r="ACQ28" s="7"/>
      <c r="ACR28" s="7"/>
      <c r="ACS28" s="7"/>
      <c r="ACT28" s="7"/>
      <c r="ACU28" s="7"/>
      <c r="ACV28" s="7"/>
      <c r="ACW28" s="7"/>
      <c r="ACX28" s="7"/>
      <c r="ACY28" s="7"/>
      <c r="ACZ28" s="7"/>
      <c r="ADA28" s="7"/>
      <c r="ADB28" s="7"/>
      <c r="ADC28" s="7"/>
      <c r="ADD28" s="7"/>
      <c r="ADE28" s="7"/>
      <c r="ADF28" s="7"/>
      <c r="ADG28" s="7"/>
      <c r="ADH28" s="7"/>
      <c r="ADI28" s="7"/>
      <c r="ADJ28" s="7"/>
      <c r="ADK28" s="7"/>
      <c r="ADL28" s="7"/>
      <c r="ADM28" s="7"/>
      <c r="ADN28" s="7"/>
      <c r="ADO28" s="7"/>
      <c r="ADP28" s="7"/>
      <c r="ADQ28" s="7"/>
      <c r="ADR28" s="7"/>
      <c r="ADS28" s="7"/>
      <c r="ADT28" s="7"/>
      <c r="ADU28" s="7"/>
      <c r="ADV28" s="7"/>
      <c r="ADW28" s="7"/>
      <c r="ADX28" s="7"/>
      <c r="ADY28" s="7"/>
      <c r="ADZ28" s="7"/>
      <c r="AEA28" s="7"/>
      <c r="AEB28" s="7"/>
      <c r="AEC28" s="7"/>
      <c r="AED28" s="7"/>
      <c r="AEE28" s="7"/>
      <c r="AEF28" s="7"/>
      <c r="AEG28" s="7"/>
      <c r="AEH28" s="7"/>
      <c r="AEI28" s="7"/>
      <c r="AEJ28" s="7"/>
      <c r="AEK28" s="7"/>
      <c r="AEL28" s="7"/>
      <c r="AEM28" s="7"/>
      <c r="AEN28" s="7"/>
      <c r="AEO28" s="7"/>
      <c r="AEP28" s="7"/>
      <c r="AEQ28" s="7"/>
      <c r="AER28" s="7"/>
      <c r="AES28" s="7"/>
      <c r="AET28" s="7"/>
      <c r="AEU28" s="7"/>
      <c r="AEV28" s="7"/>
      <c r="AEW28" s="7"/>
      <c r="AEX28" s="7"/>
      <c r="AEY28" s="7"/>
      <c r="AEZ28" s="7"/>
      <c r="AFA28" s="7"/>
      <c r="AFB28" s="7"/>
      <c r="AFC28" s="7"/>
      <c r="AFD28" s="7"/>
      <c r="AFE28" s="7"/>
      <c r="AFF28" s="7"/>
      <c r="AFG28" s="7"/>
      <c r="AFH28" s="7"/>
      <c r="AFI28" s="7"/>
      <c r="AFJ28" s="7"/>
      <c r="AFK28" s="7"/>
      <c r="AFL28" s="7"/>
      <c r="AFM28" s="7"/>
      <c r="AFN28" s="7"/>
      <c r="AFO28" s="7"/>
      <c r="AFP28" s="7"/>
      <c r="AFQ28" s="7"/>
      <c r="AFR28" s="7"/>
      <c r="AFS28" s="7"/>
      <c r="AFT28" s="7"/>
      <c r="AFU28" s="7"/>
      <c r="AFV28" s="7"/>
      <c r="AFW28" s="7"/>
      <c r="AFX28" s="7"/>
      <c r="AFY28" s="7"/>
      <c r="AFZ28" s="7"/>
      <c r="AGA28" s="7"/>
      <c r="AGB28" s="7"/>
      <c r="AGC28" s="7"/>
      <c r="AGD28" s="7"/>
      <c r="AGE28" s="7"/>
      <c r="AGF28" s="7"/>
      <c r="AGG28" s="7"/>
      <c r="AGH28" s="7"/>
      <c r="AGI28" s="7"/>
      <c r="AGJ28" s="7"/>
      <c r="AGK28" s="7"/>
      <c r="AGL28" s="7"/>
      <c r="AGM28" s="7"/>
      <c r="AGN28" s="7"/>
      <c r="AGO28" s="7"/>
      <c r="AGP28" s="7"/>
      <c r="AGQ28" s="7"/>
      <c r="AGR28" s="7"/>
      <c r="AGS28" s="7"/>
      <c r="AGT28" s="7"/>
      <c r="AGU28" s="7"/>
      <c r="AGV28" s="7"/>
      <c r="AGW28" s="7"/>
      <c r="AGX28" s="7"/>
      <c r="AGY28" s="7"/>
      <c r="AGZ28" s="7"/>
      <c r="AHA28" s="7"/>
      <c r="AHB28" s="7"/>
      <c r="AHC28" s="7"/>
      <c r="AHD28" s="7"/>
      <c r="AHE28" s="7"/>
      <c r="AHF28" s="7"/>
      <c r="AHG28" s="7"/>
      <c r="AHH28" s="7"/>
      <c r="AHI28" s="7"/>
      <c r="AHJ28" s="7"/>
      <c r="AHK28" s="7"/>
      <c r="AHL28" s="7"/>
      <c r="AHM28" s="7"/>
      <c r="AHN28" s="7"/>
      <c r="AHO28" s="7"/>
      <c r="AHP28" s="7"/>
      <c r="AHQ28" s="7"/>
      <c r="AHR28" s="7"/>
      <c r="AHS28" s="7"/>
      <c r="AHT28" s="7"/>
      <c r="AHU28" s="7"/>
      <c r="AHV28" s="7"/>
      <c r="AHW28" s="7"/>
      <c r="AHX28" s="7"/>
      <c r="AHY28" s="7"/>
      <c r="AHZ28" s="7"/>
      <c r="AIA28" s="7"/>
      <c r="AIB28" s="7"/>
      <c r="AIC28" s="7"/>
      <c r="AID28" s="7"/>
      <c r="AIE28" s="7"/>
      <c r="AIF28" s="7"/>
      <c r="AIG28" s="7"/>
      <c r="AIH28" s="7"/>
      <c r="AII28" s="7"/>
      <c r="AIJ28" s="7"/>
      <c r="AIK28" s="7"/>
      <c r="AIL28" s="7"/>
      <c r="AIM28" s="7"/>
      <c r="AIN28" s="7"/>
      <c r="AIO28" s="7"/>
      <c r="AIP28" s="7"/>
      <c r="AIQ28" s="7"/>
      <c r="AIR28" s="7"/>
      <c r="AIS28" s="7"/>
      <c r="AIT28" s="7"/>
      <c r="AIU28" s="7"/>
      <c r="AIV28" s="7"/>
      <c r="AIW28" s="7"/>
      <c r="AIX28" s="7"/>
      <c r="AIY28" s="7"/>
      <c r="AIZ28" s="7"/>
      <c r="AJA28" s="7"/>
      <c r="AJB28" s="7"/>
      <c r="AJC28" s="7"/>
      <c r="AJD28" s="7"/>
      <c r="AJE28" s="7"/>
      <c r="AJF28" s="7"/>
      <c r="AJG28" s="7"/>
      <c r="AJH28" s="7"/>
      <c r="AJI28" s="7"/>
      <c r="AJJ28" s="7"/>
      <c r="AJK28" s="7"/>
      <c r="AJL28" s="7"/>
      <c r="AJM28" s="7"/>
      <c r="AJN28" s="7"/>
      <c r="AJO28" s="7"/>
      <c r="AJP28" s="7"/>
      <c r="AJQ28" s="7"/>
      <c r="AJR28" s="7"/>
      <c r="AJS28" s="7"/>
      <c r="AJT28" s="7"/>
      <c r="AJU28" s="7"/>
      <c r="AJV28" s="7"/>
      <c r="AJW28" s="7"/>
      <c r="AJX28" s="7"/>
      <c r="AJY28" s="7"/>
      <c r="AJZ28" s="7"/>
      <c r="AKA28" s="7"/>
      <c r="AKB28" s="7"/>
      <c r="AKC28" s="7"/>
      <c r="AKD28" s="7"/>
      <c r="AKE28" s="7"/>
      <c r="AKF28" s="7"/>
      <c r="AKG28" s="7"/>
      <c r="AKH28" s="7"/>
      <c r="AKI28" s="7"/>
      <c r="AKJ28" s="7"/>
      <c r="AKK28" s="7"/>
      <c r="AKL28" s="7"/>
      <c r="AKM28" s="7"/>
      <c r="AKN28" s="7"/>
      <c r="AKO28" s="7"/>
      <c r="AKP28" s="7"/>
      <c r="AKQ28" s="7"/>
      <c r="AKR28" s="7"/>
      <c r="AKS28" s="7"/>
      <c r="AKT28" s="7"/>
      <c r="AKU28" s="7"/>
      <c r="AKV28" s="7"/>
      <c r="AKW28" s="7"/>
      <c r="AKX28" s="7"/>
      <c r="AKY28" s="7"/>
      <c r="AKZ28" s="7"/>
      <c r="ALA28" s="7"/>
      <c r="ALB28" s="7"/>
      <c r="ALC28" s="7"/>
      <c r="ALD28" s="7"/>
      <c r="ALE28" s="7"/>
      <c r="ALF28" s="7"/>
      <c r="ALG28" s="7"/>
      <c r="ALH28" s="7"/>
      <c r="ALI28" s="7"/>
      <c r="ALJ28" s="7"/>
      <c r="ALK28" s="7"/>
      <c r="ALL28" s="7"/>
      <c r="ALM28" s="7"/>
      <c r="ALN28" s="7"/>
      <c r="ALO28" s="7"/>
      <c r="ALP28" s="7"/>
      <c r="ALQ28" s="7"/>
      <c r="ALR28" s="7"/>
      <c r="ALS28" s="7"/>
      <c r="ALT28" s="7"/>
      <c r="ALU28" s="7"/>
      <c r="ALV28" s="7"/>
      <c r="ALW28" s="7"/>
      <c r="ALX28" s="7"/>
      <c r="ALY28" s="7"/>
      <c r="ALZ28" s="7"/>
      <c r="AMA28" s="7"/>
      <c r="AMB28" s="7"/>
    </row>
    <row r="29" spans="1:1017">
      <c r="A29" s="172" t="s">
        <v>41</v>
      </c>
      <c r="B29" s="104">
        <f t="shared" ref="B29:Q29" si="3">MAX(B4:B25)</f>
        <v>246.08</v>
      </c>
      <c r="C29" s="104">
        <f t="shared" si="3"/>
        <v>229.57</v>
      </c>
      <c r="D29" s="104">
        <f t="shared" si="3"/>
        <v>412.55</v>
      </c>
      <c r="E29" s="105">
        <f t="shared" si="3"/>
        <v>421.78</v>
      </c>
      <c r="F29" s="104">
        <f t="shared" si="3"/>
        <v>359.39</v>
      </c>
      <c r="G29" s="104">
        <f t="shared" si="3"/>
        <v>349.31</v>
      </c>
      <c r="H29" s="104">
        <f t="shared" si="3"/>
        <v>474.01</v>
      </c>
      <c r="I29" s="105">
        <f t="shared" si="3"/>
        <v>447.95</v>
      </c>
      <c r="J29" s="104">
        <f t="shared" si="3"/>
        <v>489.52</v>
      </c>
      <c r="K29" s="104">
        <f t="shared" si="3"/>
        <v>1683.21</v>
      </c>
      <c r="L29" s="104">
        <f t="shared" si="3"/>
        <v>1414.71</v>
      </c>
      <c r="M29" s="105">
        <f t="shared" si="3"/>
        <v>1114.5</v>
      </c>
      <c r="N29" s="104">
        <f t="shared" si="3"/>
        <v>1956.76</v>
      </c>
      <c r="O29" s="104">
        <f t="shared" si="3"/>
        <v>845.6</v>
      </c>
      <c r="P29" s="104">
        <f t="shared" si="3"/>
        <v>595.48</v>
      </c>
      <c r="Q29" s="105">
        <f t="shared" si="3"/>
        <v>421.36</v>
      </c>
      <c r="R29" s="185">
        <f>MAX(B4:B19,F4:F19,J4:J19,N4:N19)</f>
        <v>1956.76</v>
      </c>
      <c r="S29" s="186">
        <f>MAX(C4:C19,G4:G19,K4:K19)</f>
        <v>1037.3699999999999</v>
      </c>
      <c r="T29" s="185">
        <f>MAX(D4:D19,H4:H19)</f>
        <v>412.55</v>
      </c>
      <c r="U29" s="186">
        <f>MAX(E4:E19)</f>
        <v>421.78</v>
      </c>
      <c r="V29" s="128"/>
      <c r="Z29" s="89"/>
    </row>
    <row r="30" spans="1:1017">
      <c r="A30" s="172" t="s">
        <v>71</v>
      </c>
      <c r="B30" s="103">
        <f>B1*B2</f>
        <v>1</v>
      </c>
      <c r="C30" s="103">
        <f t="shared" ref="C30:Q30" si="4">C1*C2</f>
        <v>4</v>
      </c>
      <c r="D30" s="103">
        <f t="shared" si="4"/>
        <v>16</v>
      </c>
      <c r="E30" s="106">
        <f t="shared" si="4"/>
        <v>64</v>
      </c>
      <c r="F30" s="103">
        <f t="shared" si="4"/>
        <v>4</v>
      </c>
      <c r="G30" s="103">
        <f t="shared" si="4"/>
        <v>16</v>
      </c>
      <c r="H30" s="103">
        <f t="shared" si="4"/>
        <v>64</v>
      </c>
      <c r="I30" s="106">
        <f t="shared" si="4"/>
        <v>256</v>
      </c>
      <c r="J30" s="103">
        <f t="shared" si="4"/>
        <v>16</v>
      </c>
      <c r="K30" s="103">
        <f t="shared" si="4"/>
        <v>64</v>
      </c>
      <c r="L30" s="103">
        <f t="shared" si="4"/>
        <v>256</v>
      </c>
      <c r="M30" s="106">
        <f t="shared" si="4"/>
        <v>1024</v>
      </c>
      <c r="N30" s="103">
        <f t="shared" si="4"/>
        <v>64</v>
      </c>
      <c r="O30" s="103">
        <f t="shared" si="4"/>
        <v>256</v>
      </c>
      <c r="P30" s="103">
        <f t="shared" si="4"/>
        <v>1024</v>
      </c>
      <c r="Q30" s="106">
        <f t="shared" si="4"/>
        <v>4096</v>
      </c>
      <c r="R30" s="130"/>
      <c r="S30" s="130"/>
      <c r="T30" s="130"/>
      <c r="U30" s="130"/>
      <c r="V30" s="130"/>
      <c r="W30" s="89"/>
      <c r="X30" s="89"/>
      <c r="Y30" s="89"/>
      <c r="Z30" s="89"/>
    </row>
    <row r="31" spans="1:1017" ht="15">
      <c r="A31" s="92" t="s">
        <v>82</v>
      </c>
      <c r="B31" s="82"/>
      <c r="C31" s="82"/>
      <c r="D31" s="82"/>
      <c r="E31" s="83"/>
      <c r="F31" s="82"/>
      <c r="G31" s="82"/>
      <c r="H31" s="82"/>
      <c r="I31" s="90"/>
      <c r="J31" s="82"/>
      <c r="K31" s="82"/>
      <c r="L31" s="91"/>
      <c r="M31" s="90"/>
      <c r="N31" s="82"/>
      <c r="O31" s="91"/>
      <c r="P31" s="91"/>
      <c r="Q31" s="90"/>
      <c r="R31" s="311" t="s">
        <v>182</v>
      </c>
      <c r="S31" s="89"/>
      <c r="T31" s="89"/>
      <c r="U31" s="89"/>
      <c r="V31" s="89"/>
      <c r="W31" s="89"/>
      <c r="X31" s="89"/>
      <c r="Y31" s="89"/>
      <c r="Z31" s="89"/>
    </row>
    <row r="32" spans="1:1017">
      <c r="A32" s="92" t="s">
        <v>83</v>
      </c>
      <c r="B32" s="86">
        <f>B28/B27</f>
        <v>1.7592921690761589</v>
      </c>
      <c r="C32" s="86">
        <f t="shared" ref="C32:Q33" si="5">C28/C27</f>
        <v>1.5764539587148623</v>
      </c>
      <c r="D32" s="86">
        <f t="shared" si="5"/>
        <v>2.1072082232709071</v>
      </c>
      <c r="E32" s="87">
        <f t="shared" si="5"/>
        <v>2.5958013039305889</v>
      </c>
      <c r="F32" s="86">
        <f t="shared" si="5"/>
        <v>1.7585210446019923</v>
      </c>
      <c r="G32" s="86">
        <f t="shared" si="5"/>
        <v>2.1702834317003661</v>
      </c>
      <c r="H32" s="86">
        <f t="shared" si="5"/>
        <v>1.8843512922720844</v>
      </c>
      <c r="I32" s="87">
        <f t="shared" si="5"/>
        <v>2.3235370138524298</v>
      </c>
      <c r="J32" s="86">
        <f t="shared" si="5"/>
        <v>2.440298072155628</v>
      </c>
      <c r="K32" s="86">
        <f t="shared" si="5"/>
        <v>4.3089719740172612</v>
      </c>
      <c r="L32" s="86">
        <f t="shared" si="5"/>
        <v>3.2360627346259534</v>
      </c>
      <c r="M32" s="87">
        <f t="shared" si="5"/>
        <v>3.4678973644490898</v>
      </c>
      <c r="N32" s="86">
        <f t="shared" si="5"/>
        <v>4.4483146468613866</v>
      </c>
      <c r="O32" s="86">
        <f t="shared" si="5"/>
        <v>2.1839857961353286</v>
      </c>
      <c r="P32" s="86">
        <f t="shared" si="5"/>
        <v>1.6324010774201301</v>
      </c>
      <c r="Q32" s="87">
        <f t="shared" si="5"/>
        <v>1.740119401338784</v>
      </c>
      <c r="R32" s="313">
        <f>GEOMEAN(B32:Q32)</f>
        <v>2.3431240794546659</v>
      </c>
      <c r="S32" s="82"/>
      <c r="T32" s="82"/>
      <c r="U32" s="82"/>
      <c r="V32" s="82"/>
      <c r="W32" s="82"/>
      <c r="X32" s="89"/>
      <c r="Y32" s="89"/>
      <c r="Z32" s="89"/>
    </row>
    <row r="33" spans="1:26">
      <c r="A33" s="133" t="s">
        <v>84</v>
      </c>
      <c r="B33" s="86">
        <f>B29/B28</f>
        <v>1.3671628975845045</v>
      </c>
      <c r="C33" s="86">
        <f t="shared" si="5"/>
        <v>1.424059234530167</v>
      </c>
      <c r="D33" s="86">
        <f t="shared" si="5"/>
        <v>2.1305949214651081</v>
      </c>
      <c r="E33" s="87">
        <f t="shared" si="5"/>
        <v>1.7682606591178476</v>
      </c>
      <c r="F33" s="86">
        <f t="shared" si="5"/>
        <v>2.0174787703110968</v>
      </c>
      <c r="G33" s="86">
        <f t="shared" si="5"/>
        <v>1.9865629200703132</v>
      </c>
      <c r="H33" s="86">
        <f t="shared" si="5"/>
        <v>2.3720015103335017</v>
      </c>
      <c r="I33" s="87">
        <f t="shared" si="5"/>
        <v>1.71290961203203</v>
      </c>
      <c r="J33" s="86">
        <f t="shared" si="5"/>
        <v>2.1452084864637668</v>
      </c>
      <c r="K33" s="86">
        <f t="shared" si="5"/>
        <v>4.3679876570732956</v>
      </c>
      <c r="L33" s="86">
        <f t="shared" si="5"/>
        <v>4.6527260577666221</v>
      </c>
      <c r="M33" s="87">
        <f t="shared" si="5"/>
        <v>3.42035220462687</v>
      </c>
      <c r="N33" s="86">
        <f t="shared" si="5"/>
        <v>3.4555219759270184</v>
      </c>
      <c r="O33" s="86">
        <f t="shared" si="5"/>
        <v>3.0927550543715894</v>
      </c>
      <c r="P33" s="86">
        <f t="shared" si="5"/>
        <v>2.8368286910219296</v>
      </c>
      <c r="Q33" s="87">
        <f t="shared" si="5"/>
        <v>1.8362349529448352</v>
      </c>
      <c r="R33" s="313">
        <f>GEOMEAN(B33:Q33)</f>
        <v>2.3701133835184303</v>
      </c>
      <c r="S33" s="82"/>
      <c r="T33" s="82"/>
      <c r="U33" s="82"/>
      <c r="V33" s="82"/>
      <c r="W33" s="82"/>
      <c r="X33" s="89"/>
      <c r="Y33" s="89"/>
      <c r="Z33" s="89"/>
    </row>
    <row r="34" spans="1:26">
      <c r="A34" s="133" t="s">
        <v>85</v>
      </c>
      <c r="B34" s="86">
        <f>B29/B27</f>
        <v>2.4052389795718896</v>
      </c>
      <c r="C34" s="86">
        <f t="shared" ref="C34:Q34" si="6">C29/C27</f>
        <v>2.2449638177195381</v>
      </c>
      <c r="D34" s="86">
        <f t="shared" si="6"/>
        <v>4.4896071389705083</v>
      </c>
      <c r="E34" s="87">
        <f t="shared" si="6"/>
        <v>4.590053324627271</v>
      </c>
      <c r="F34" s="86">
        <f t="shared" si="6"/>
        <v>3.5477788746298122</v>
      </c>
      <c r="G34" s="86">
        <f t="shared" si="6"/>
        <v>4.3114045914588992</v>
      </c>
      <c r="H34" s="86">
        <f t="shared" si="6"/>
        <v>4.4696841112682701</v>
      </c>
      <c r="I34" s="87">
        <f t="shared" si="6"/>
        <v>3.9800088849400268</v>
      </c>
      <c r="J34" s="86">
        <f t="shared" si="6"/>
        <v>5.2349481338894233</v>
      </c>
      <c r="K34" s="86">
        <f t="shared" si="6"/>
        <v>18.821536397182154</v>
      </c>
      <c r="L34" s="86">
        <f t="shared" si="6"/>
        <v>15.056513409961687</v>
      </c>
      <c r="M34" s="87">
        <f t="shared" si="6"/>
        <v>11.861430395913155</v>
      </c>
      <c r="N34" s="86">
        <f t="shared" si="6"/>
        <v>15.371249018067557</v>
      </c>
      <c r="O34" s="86">
        <f t="shared" si="6"/>
        <v>6.7545331096732966</v>
      </c>
      <c r="P34" s="86">
        <f t="shared" si="6"/>
        <v>4.6308422116805348</v>
      </c>
      <c r="Q34" s="87">
        <f t="shared" si="6"/>
        <v>3.195268067035717</v>
      </c>
      <c r="R34" s="313">
        <f>GEOMEAN(B34:Q34)</f>
        <v>5.5534697399598052</v>
      </c>
      <c r="S34" s="82"/>
      <c r="T34" s="82"/>
      <c r="U34" s="82"/>
      <c r="V34" s="82"/>
      <c r="W34" s="82"/>
      <c r="X34" s="89"/>
      <c r="Y34" s="89"/>
      <c r="Z34" s="89"/>
    </row>
    <row r="35" spans="1:26">
      <c r="A35" s="89"/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2"/>
      <c r="S35" s="82"/>
      <c r="T35" s="82"/>
      <c r="U35" s="82"/>
      <c r="V35" s="82"/>
      <c r="W35" s="82"/>
      <c r="X35" s="89"/>
      <c r="Y35" s="89"/>
      <c r="Z35" s="89"/>
    </row>
    <row r="36" spans="1:26">
      <c r="A36" s="89"/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318" t="s">
        <v>254</v>
      </c>
      <c r="S36" s="317"/>
      <c r="T36" s="317"/>
      <c r="U36" s="82"/>
      <c r="V36" s="82"/>
      <c r="W36" s="82"/>
      <c r="X36" s="89"/>
      <c r="Y36" s="89"/>
      <c r="Z36" s="89"/>
    </row>
    <row r="37" spans="1:26">
      <c r="A37" s="89"/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138" t="s">
        <v>42</v>
      </c>
      <c r="S37" s="138" t="s">
        <v>43</v>
      </c>
      <c r="T37" s="138" t="s">
        <v>44</v>
      </c>
      <c r="U37" s="82"/>
      <c r="V37" s="82"/>
      <c r="W37" s="82"/>
      <c r="X37" s="89"/>
      <c r="Y37" s="89"/>
      <c r="Z37" s="89"/>
    </row>
    <row r="38" spans="1:26">
      <c r="A38" s="89"/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183">
        <f>MIN(B4:Q25)</f>
        <v>81.02</v>
      </c>
      <c r="S38" s="183">
        <f>AVERAGE(B4:Q25)</f>
        <v>256.94977272727255</v>
      </c>
      <c r="T38" s="183">
        <f>MAX(B4:Q25)</f>
        <v>1956.76</v>
      </c>
      <c r="U38" s="82"/>
      <c r="V38" s="82"/>
      <c r="W38" s="82"/>
      <c r="X38" s="89"/>
      <c r="Y38" s="89"/>
      <c r="Z38" s="89"/>
    </row>
    <row r="39" spans="1:26" ht="15" thickBot="1">
      <c r="A39" s="139"/>
      <c r="B39" s="139"/>
      <c r="C39" s="139"/>
      <c r="D39" s="139"/>
      <c r="E39" s="141" t="s">
        <v>94</v>
      </c>
      <c r="F39" s="139"/>
      <c r="G39" s="139"/>
      <c r="H39" s="139"/>
      <c r="I39" s="141" t="s">
        <v>95</v>
      </c>
      <c r="J39" s="139"/>
      <c r="K39" s="139"/>
      <c r="L39" s="139"/>
      <c r="M39" s="141" t="s">
        <v>96</v>
      </c>
      <c r="N39" s="139"/>
      <c r="O39" s="139"/>
      <c r="P39" s="139"/>
      <c r="Q39" s="141" t="s">
        <v>97</v>
      </c>
    </row>
    <row r="40" spans="1:26" ht="15" thickTop="1">
      <c r="A40" s="92" t="s">
        <v>42</v>
      </c>
      <c r="B40" s="14"/>
      <c r="C40" s="14"/>
      <c r="D40" s="14"/>
      <c r="E40" s="187">
        <f>MIN(B4:E19)</f>
        <v>91.89</v>
      </c>
      <c r="F40" s="188"/>
      <c r="G40" s="188"/>
      <c r="H40" s="188"/>
      <c r="I40" s="94">
        <f>MIN(F4:H19)</f>
        <v>81.02</v>
      </c>
      <c r="J40" s="188"/>
      <c r="K40" s="188"/>
      <c r="L40" s="188"/>
      <c r="M40" s="187">
        <f>MIN(J4:L19)</f>
        <v>89.43</v>
      </c>
      <c r="N40" s="188"/>
      <c r="O40" s="188"/>
      <c r="P40" s="188"/>
      <c r="Q40" s="94">
        <f>MIN(N4:N19)</f>
        <v>127.3</v>
      </c>
    </row>
    <row r="41" spans="1:26">
      <c r="A41" s="92" t="s">
        <v>68</v>
      </c>
      <c r="B41" s="14"/>
      <c r="C41" s="14"/>
      <c r="D41" s="14"/>
      <c r="E41" s="185">
        <f>AVERAGE(B4:E19)</f>
        <v>203.62062499999996</v>
      </c>
      <c r="F41" s="188"/>
      <c r="G41" s="188"/>
      <c r="H41" s="188"/>
      <c r="I41" s="183">
        <f>AVERAGE(F4:H19)</f>
        <v>184.46500000000006</v>
      </c>
      <c r="J41" s="188"/>
      <c r="K41" s="188"/>
      <c r="L41" s="188"/>
      <c r="M41" s="185">
        <f>AVERAGE(J4:L19)</f>
        <v>256.93979166666668</v>
      </c>
      <c r="N41" s="188"/>
      <c r="O41" s="188"/>
      <c r="P41" s="188"/>
      <c r="Q41" s="183">
        <f>AVERAGE(N4:N19)</f>
        <v>479.27375000000001</v>
      </c>
    </row>
    <row r="42" spans="1:26">
      <c r="A42" s="138" t="s">
        <v>41</v>
      </c>
      <c r="B42" s="145"/>
      <c r="C42" s="145"/>
      <c r="D42" s="145"/>
      <c r="E42" s="191">
        <f>MAX(B4:E19)</f>
        <v>421.78</v>
      </c>
      <c r="F42" s="190"/>
      <c r="G42" s="190"/>
      <c r="H42" s="190"/>
      <c r="I42" s="189">
        <f>MAX(F4:H19)</f>
        <v>359.39</v>
      </c>
      <c r="J42" s="190"/>
      <c r="K42" s="190"/>
      <c r="L42" s="190"/>
      <c r="M42" s="191">
        <f>MAX(J4:L19)</f>
        <v>1037.3699999999999</v>
      </c>
      <c r="N42" s="190"/>
      <c r="O42" s="190"/>
      <c r="P42" s="190"/>
      <c r="Q42" s="189">
        <f>MAX(N4:N19)</f>
        <v>1956.76</v>
      </c>
    </row>
    <row r="44" spans="1:26">
      <c r="B44" s="9" t="s">
        <v>168</v>
      </c>
    </row>
    <row r="66" spans="2:2">
      <c r="B66" s="194" t="s">
        <v>169</v>
      </c>
    </row>
  </sheetData>
  <sortState ref="A4:W25">
    <sortCondition ref="S4:S25"/>
  </sortState>
  <mergeCells count="1">
    <mergeCell ref="R36:T36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6"/>
  <sheetViews>
    <sheetView zoomScale="70" zoomScaleNormal="70" workbookViewId="0">
      <selection activeCell="B7" sqref="B7"/>
    </sheetView>
  </sheetViews>
  <sheetFormatPr defaultRowHeight="14.25"/>
  <cols>
    <col min="1" max="1" width="37.375" bestFit="1" customWidth="1"/>
    <col min="2" max="2" width="37.375" customWidth="1"/>
  </cols>
  <sheetData>
    <row r="1" spans="1:18" ht="15">
      <c r="A1" s="30" t="s">
        <v>195</v>
      </c>
      <c r="B1" s="30"/>
      <c r="D1" s="30" t="s">
        <v>190</v>
      </c>
      <c r="F1" s="29" t="s">
        <v>115</v>
      </c>
    </row>
    <row r="3" spans="1:18" ht="15">
      <c r="A3" s="251"/>
      <c r="B3" s="250" t="s">
        <v>189</v>
      </c>
      <c r="C3" s="250" t="s">
        <v>232</v>
      </c>
      <c r="D3" s="151" t="s">
        <v>2</v>
      </c>
      <c r="E3" s="151" t="s">
        <v>3</v>
      </c>
      <c r="F3" s="252" t="s">
        <v>4</v>
      </c>
      <c r="G3" s="151" t="s">
        <v>5</v>
      </c>
      <c r="H3" s="151" t="s">
        <v>6</v>
      </c>
      <c r="I3" s="151" t="s">
        <v>7</v>
      </c>
      <c r="J3" s="252" t="s">
        <v>8</v>
      </c>
      <c r="K3" s="151" t="s">
        <v>9</v>
      </c>
      <c r="L3" s="151" t="s">
        <v>10</v>
      </c>
      <c r="M3" s="151" t="s">
        <v>11</v>
      </c>
      <c r="N3" s="252" t="s">
        <v>12</v>
      </c>
      <c r="O3" s="151" t="s">
        <v>13</v>
      </c>
      <c r="P3" s="151" t="s">
        <v>14</v>
      </c>
      <c r="Q3" s="151" t="s">
        <v>15</v>
      </c>
      <c r="R3" s="252" t="s">
        <v>16</v>
      </c>
    </row>
    <row r="4" spans="1:18">
      <c r="A4" s="29"/>
      <c r="B4" s="242">
        <v>1</v>
      </c>
      <c r="C4" s="197">
        <v>1.39</v>
      </c>
      <c r="D4" s="243">
        <v>1.5</v>
      </c>
      <c r="E4" s="243">
        <v>0.49</v>
      </c>
      <c r="F4" s="253">
        <v>0.47</v>
      </c>
      <c r="G4" s="243">
        <v>0.56999999999999995</v>
      </c>
      <c r="H4" s="243">
        <v>0.6</v>
      </c>
      <c r="I4" s="243">
        <v>0.7</v>
      </c>
      <c r="J4" s="253">
        <v>0.47</v>
      </c>
      <c r="K4" s="243">
        <v>1.22</v>
      </c>
      <c r="L4" s="243">
        <v>1.33</v>
      </c>
      <c r="M4" s="243">
        <v>1.56</v>
      </c>
      <c r="N4" s="253">
        <v>0.47</v>
      </c>
      <c r="O4" s="243">
        <v>3.89</v>
      </c>
      <c r="P4" s="243">
        <v>4.5199999999999996</v>
      </c>
      <c r="Q4" s="243">
        <v>5.89</v>
      </c>
      <c r="R4" s="253">
        <v>0.47</v>
      </c>
    </row>
    <row r="5" spans="1:18">
      <c r="B5" s="242">
        <v>2</v>
      </c>
      <c r="C5" s="197">
        <v>1.32</v>
      </c>
      <c r="D5" s="243">
        <v>1.5</v>
      </c>
      <c r="E5" s="243">
        <v>0.49</v>
      </c>
      <c r="F5" s="253">
        <v>0.47</v>
      </c>
      <c r="G5" s="243">
        <v>2.94</v>
      </c>
      <c r="H5" s="243">
        <v>3.18</v>
      </c>
      <c r="I5" s="243">
        <v>0.7</v>
      </c>
      <c r="J5" s="253">
        <v>0.47</v>
      </c>
      <c r="K5" s="243">
        <v>7.73</v>
      </c>
      <c r="L5" s="243">
        <v>1.29</v>
      </c>
      <c r="M5" s="243">
        <v>1.63</v>
      </c>
      <c r="N5" s="253">
        <v>0.47</v>
      </c>
      <c r="O5" s="243">
        <v>3.88</v>
      </c>
      <c r="P5" s="243">
        <v>3.84</v>
      </c>
      <c r="Q5" s="243">
        <v>5.57</v>
      </c>
      <c r="R5" s="253">
        <v>0.47</v>
      </c>
    </row>
    <row r="6" spans="1:18">
      <c r="B6" s="242">
        <v>3</v>
      </c>
      <c r="C6" s="197">
        <v>1.6</v>
      </c>
      <c r="D6" s="243">
        <v>1.45</v>
      </c>
      <c r="E6" s="243">
        <v>2.39</v>
      </c>
      <c r="F6" s="253">
        <v>0.49</v>
      </c>
      <c r="G6" s="243">
        <v>2.21</v>
      </c>
      <c r="H6" s="243">
        <v>2.48</v>
      </c>
      <c r="I6" s="243">
        <v>3.15</v>
      </c>
      <c r="J6" s="253">
        <v>0.49</v>
      </c>
      <c r="K6" s="243">
        <v>0.79</v>
      </c>
      <c r="L6" s="243">
        <v>0.9</v>
      </c>
      <c r="M6" s="243">
        <v>5.96</v>
      </c>
      <c r="N6" s="253">
        <v>0.49</v>
      </c>
      <c r="O6" s="243">
        <v>2.23</v>
      </c>
      <c r="P6" s="243">
        <v>2.37</v>
      </c>
      <c r="Q6" s="243">
        <v>3.66</v>
      </c>
      <c r="R6" s="253">
        <v>0.49</v>
      </c>
    </row>
    <row r="7" spans="1:18">
      <c r="B7" s="244">
        <v>4</v>
      </c>
      <c r="C7" s="197">
        <v>1.2</v>
      </c>
      <c r="D7" s="243">
        <v>1.1499999999999999</v>
      </c>
      <c r="E7" s="243">
        <v>1.35</v>
      </c>
      <c r="F7" s="253">
        <v>0.5</v>
      </c>
      <c r="G7" s="243">
        <v>0.61</v>
      </c>
      <c r="H7" s="243">
        <v>1.22</v>
      </c>
      <c r="I7" s="243">
        <v>2.21</v>
      </c>
      <c r="J7" s="253">
        <v>0.5</v>
      </c>
      <c r="K7" s="243">
        <v>3.34</v>
      </c>
      <c r="L7" s="243">
        <v>1.05</v>
      </c>
      <c r="M7" s="243">
        <v>1.38</v>
      </c>
      <c r="N7" s="253">
        <v>0.5</v>
      </c>
      <c r="O7" s="243">
        <v>7.17</v>
      </c>
      <c r="P7" s="243">
        <v>3.34</v>
      </c>
      <c r="Q7" s="243">
        <v>3.83</v>
      </c>
      <c r="R7" s="253">
        <v>0.5</v>
      </c>
    </row>
    <row r="8" spans="1:18">
      <c r="B8" s="244">
        <v>5</v>
      </c>
      <c r="C8" s="197">
        <v>1.62</v>
      </c>
      <c r="D8" s="243">
        <v>2.36</v>
      </c>
      <c r="E8" s="243">
        <v>2.7</v>
      </c>
      <c r="F8" s="253">
        <v>0.55000000000000004</v>
      </c>
      <c r="G8" s="243">
        <v>1.89</v>
      </c>
      <c r="H8" s="243">
        <v>3.04</v>
      </c>
      <c r="I8" s="243">
        <v>3.98</v>
      </c>
      <c r="J8" s="253">
        <v>0.55000000000000004</v>
      </c>
      <c r="K8" s="243">
        <v>4.4400000000000004</v>
      </c>
      <c r="L8" s="243">
        <v>2.0099999999999998</v>
      </c>
      <c r="M8" s="243">
        <v>7.04</v>
      </c>
      <c r="N8" s="253">
        <v>0.55000000000000004</v>
      </c>
      <c r="O8" s="243">
        <v>8.64</v>
      </c>
      <c r="P8" s="243">
        <v>7.62</v>
      </c>
      <c r="Q8" s="243">
        <v>3.87</v>
      </c>
      <c r="R8" s="253">
        <v>0.55000000000000004</v>
      </c>
    </row>
    <row r="9" spans="1:18">
      <c r="B9" s="244">
        <v>6</v>
      </c>
      <c r="C9" s="197">
        <v>3.36</v>
      </c>
      <c r="D9" s="243">
        <v>4.08</v>
      </c>
      <c r="E9" s="243">
        <v>3.83</v>
      </c>
      <c r="F9" s="253">
        <v>4.3099999999999996</v>
      </c>
      <c r="G9" s="243">
        <v>4.09</v>
      </c>
      <c r="H9" s="243">
        <v>4.6100000000000003</v>
      </c>
      <c r="I9" s="243">
        <v>5.01</v>
      </c>
      <c r="J9" s="253">
        <v>6.05</v>
      </c>
      <c r="K9" s="243">
        <v>6.26</v>
      </c>
      <c r="L9" s="243">
        <v>4.4800000000000004</v>
      </c>
      <c r="M9" s="243">
        <v>6.18</v>
      </c>
      <c r="N9" s="253">
        <v>5.98</v>
      </c>
      <c r="O9" s="243">
        <v>7.92</v>
      </c>
      <c r="P9" s="243">
        <v>6.74</v>
      </c>
      <c r="Q9" s="243">
        <v>6.14</v>
      </c>
      <c r="R9" s="253">
        <v>4.29</v>
      </c>
    </row>
    <row r="10" spans="1:18">
      <c r="B10" s="244">
        <v>7</v>
      </c>
      <c r="C10" s="197">
        <v>4.2699999999999996</v>
      </c>
      <c r="D10" s="243">
        <v>4.0199999999999996</v>
      </c>
      <c r="E10" s="243">
        <v>5.92</v>
      </c>
      <c r="F10" s="253">
        <v>6.2</v>
      </c>
      <c r="G10" s="243">
        <v>4.21</v>
      </c>
      <c r="H10" s="243">
        <v>6.03</v>
      </c>
      <c r="I10" s="243">
        <v>9.67</v>
      </c>
      <c r="J10" s="253">
        <v>1.44</v>
      </c>
      <c r="K10" s="243">
        <v>7.68</v>
      </c>
      <c r="L10" s="243">
        <v>10.210000000000001</v>
      </c>
      <c r="M10" s="243">
        <v>10.19</v>
      </c>
      <c r="N10" s="253">
        <v>8.76</v>
      </c>
      <c r="O10" s="243">
        <v>8.35</v>
      </c>
      <c r="P10" s="243">
        <v>0.67</v>
      </c>
      <c r="Q10" s="243">
        <v>8.1</v>
      </c>
      <c r="R10" s="253">
        <v>2.98</v>
      </c>
    </row>
    <row r="11" spans="1:18">
      <c r="B11" s="244">
        <v>8</v>
      </c>
      <c r="C11" s="239">
        <v>3.21</v>
      </c>
      <c r="D11" s="243">
        <v>4.12</v>
      </c>
      <c r="E11" s="243">
        <v>5.0599999999999996</v>
      </c>
      <c r="F11" s="253">
        <v>4.87</v>
      </c>
      <c r="G11" s="243">
        <v>5.64</v>
      </c>
      <c r="H11" s="243">
        <v>6.93</v>
      </c>
      <c r="I11" s="243">
        <v>7.86</v>
      </c>
      <c r="J11" s="253">
        <v>7.63</v>
      </c>
      <c r="K11" s="243">
        <v>6.08</v>
      </c>
      <c r="L11" s="243">
        <v>7.62</v>
      </c>
      <c r="M11" s="243">
        <v>7.9</v>
      </c>
      <c r="N11" s="253">
        <v>6.06</v>
      </c>
      <c r="O11" s="243">
        <v>6.42</v>
      </c>
      <c r="P11" s="243">
        <v>7.77</v>
      </c>
      <c r="Q11" s="243">
        <v>6.77</v>
      </c>
      <c r="R11" s="253">
        <v>3.05</v>
      </c>
    </row>
    <row r="12" spans="1:18">
      <c r="B12" s="244">
        <v>9</v>
      </c>
      <c r="C12" s="197">
        <v>1.9</v>
      </c>
      <c r="D12" s="243">
        <v>4.16</v>
      </c>
      <c r="E12" s="243">
        <v>6.2</v>
      </c>
      <c r="F12" s="253">
        <v>6.62</v>
      </c>
      <c r="G12" s="243">
        <v>2.8</v>
      </c>
      <c r="H12" s="243">
        <v>0.85</v>
      </c>
      <c r="I12" s="243">
        <v>9.19</v>
      </c>
      <c r="J12" s="253">
        <v>9.1300000000000008</v>
      </c>
      <c r="K12" s="243">
        <v>7.9</v>
      </c>
      <c r="L12" s="243">
        <v>10.97</v>
      </c>
      <c r="M12" s="243">
        <v>10.050000000000001</v>
      </c>
      <c r="N12" s="253">
        <v>8.8000000000000007</v>
      </c>
      <c r="O12" s="243">
        <v>9.3699999999999992</v>
      </c>
      <c r="P12" s="243">
        <v>9.64</v>
      </c>
      <c r="Q12" s="243">
        <v>0.79</v>
      </c>
      <c r="R12" s="253">
        <v>4.72</v>
      </c>
    </row>
    <row r="13" spans="1:18">
      <c r="B13" s="244">
        <v>10</v>
      </c>
      <c r="C13" s="197">
        <v>1.86</v>
      </c>
      <c r="D13" s="243">
        <v>3.69</v>
      </c>
      <c r="E13" s="243">
        <v>4.71</v>
      </c>
      <c r="F13" s="253">
        <v>5.07</v>
      </c>
      <c r="G13" s="243">
        <v>4.8</v>
      </c>
      <c r="H13" s="243">
        <v>5.95</v>
      </c>
      <c r="I13" s="243">
        <v>7.95</v>
      </c>
      <c r="J13" s="253">
        <v>6.89</v>
      </c>
      <c r="K13" s="243">
        <v>10.81</v>
      </c>
      <c r="L13" s="243">
        <v>14.6</v>
      </c>
      <c r="M13" s="243">
        <v>10.91</v>
      </c>
      <c r="N13" s="253">
        <v>6.84</v>
      </c>
      <c r="O13" s="243">
        <v>24.68</v>
      </c>
      <c r="P13" s="243">
        <v>19.98</v>
      </c>
      <c r="Q13" s="243">
        <v>14.17</v>
      </c>
      <c r="R13" s="253">
        <v>5.48</v>
      </c>
    </row>
    <row r="14" spans="1:18">
      <c r="B14" s="242">
        <v>11</v>
      </c>
      <c r="C14" s="197">
        <v>1.1100000000000001</v>
      </c>
      <c r="D14" s="243">
        <v>1.1100000000000001</v>
      </c>
      <c r="E14" s="243">
        <v>1.1000000000000001</v>
      </c>
      <c r="F14" s="253">
        <v>1.1000000000000001</v>
      </c>
      <c r="G14" s="243">
        <v>1.91</v>
      </c>
      <c r="H14" s="243">
        <v>1.91</v>
      </c>
      <c r="I14" s="243">
        <v>1.95</v>
      </c>
      <c r="J14" s="253">
        <v>1.95</v>
      </c>
      <c r="K14" s="243">
        <v>1.38</v>
      </c>
      <c r="L14" s="243">
        <v>1.38</v>
      </c>
      <c r="M14" s="243">
        <v>6.57</v>
      </c>
      <c r="N14" s="253">
        <v>6.57</v>
      </c>
      <c r="O14" s="243">
        <v>10.43</v>
      </c>
      <c r="P14" s="243">
        <v>10.43</v>
      </c>
      <c r="Q14" s="243">
        <v>10.78</v>
      </c>
      <c r="R14" s="253">
        <v>10.78</v>
      </c>
    </row>
    <row r="15" spans="1:18">
      <c r="B15" s="244">
        <v>12</v>
      </c>
      <c r="C15" s="197">
        <v>1.04</v>
      </c>
      <c r="D15" s="243">
        <v>1.18</v>
      </c>
      <c r="E15" s="243">
        <v>1.76</v>
      </c>
      <c r="F15" s="253">
        <v>1.87</v>
      </c>
      <c r="G15" s="243">
        <v>1.6</v>
      </c>
      <c r="H15" s="243">
        <v>2.65</v>
      </c>
      <c r="I15" s="243">
        <v>3.22</v>
      </c>
      <c r="J15" s="253">
        <v>0.54</v>
      </c>
      <c r="K15" s="243">
        <v>0.57999999999999996</v>
      </c>
      <c r="L15" s="243">
        <v>5.7</v>
      </c>
      <c r="M15" s="243">
        <v>5.8</v>
      </c>
      <c r="N15" s="253">
        <v>5.14</v>
      </c>
      <c r="O15" s="243">
        <v>9.02</v>
      </c>
      <c r="P15" s="243">
        <v>8.51</v>
      </c>
      <c r="Q15" s="243">
        <v>7.12</v>
      </c>
      <c r="R15" s="253">
        <v>3.84</v>
      </c>
    </row>
    <row r="16" spans="1:18">
      <c r="B16" s="242">
        <v>13</v>
      </c>
      <c r="C16" s="197">
        <v>1.07</v>
      </c>
      <c r="D16" s="243">
        <v>1.21</v>
      </c>
      <c r="E16" s="243">
        <v>0.51</v>
      </c>
      <c r="F16" s="253">
        <v>0.49</v>
      </c>
      <c r="G16" s="243">
        <v>1.21</v>
      </c>
      <c r="H16" s="243">
        <v>2.56</v>
      </c>
      <c r="I16" s="243">
        <v>3.59</v>
      </c>
      <c r="J16" s="253">
        <v>0.49</v>
      </c>
      <c r="K16" s="243">
        <v>3.37</v>
      </c>
      <c r="L16" s="243">
        <v>8.42</v>
      </c>
      <c r="M16" s="243">
        <v>11.57</v>
      </c>
      <c r="N16" s="253">
        <v>0.49</v>
      </c>
      <c r="O16" s="243">
        <v>11.63</v>
      </c>
      <c r="P16" s="243">
        <v>12.97</v>
      </c>
      <c r="Q16" s="243">
        <v>9.93</v>
      </c>
      <c r="R16" s="253">
        <v>0.49</v>
      </c>
    </row>
    <row r="17" spans="1:18">
      <c r="B17" s="242">
        <v>14</v>
      </c>
      <c r="C17" s="197">
        <v>2.42</v>
      </c>
      <c r="D17" s="243">
        <v>4.08</v>
      </c>
      <c r="E17" s="243">
        <v>5.93</v>
      </c>
      <c r="F17" s="253">
        <v>6.59</v>
      </c>
      <c r="G17" s="243">
        <v>4.12</v>
      </c>
      <c r="H17" s="243">
        <v>8.61</v>
      </c>
      <c r="I17" s="243">
        <v>9.68</v>
      </c>
      <c r="J17" s="253">
        <v>8.3800000000000008</v>
      </c>
      <c r="K17" s="243">
        <v>7.65</v>
      </c>
      <c r="L17" s="243">
        <v>9.99</v>
      </c>
      <c r="M17" s="243">
        <v>10.08</v>
      </c>
      <c r="N17" s="253">
        <v>8.68</v>
      </c>
      <c r="O17" s="243">
        <v>8.34</v>
      </c>
      <c r="P17" s="243">
        <v>0.82</v>
      </c>
      <c r="Q17" s="243">
        <v>8.43</v>
      </c>
      <c r="R17" s="253">
        <v>3.03</v>
      </c>
    </row>
    <row r="18" spans="1:18">
      <c r="B18" s="244">
        <v>15</v>
      </c>
      <c r="C18" s="197">
        <v>1.2</v>
      </c>
      <c r="D18" s="243">
        <v>1.95</v>
      </c>
      <c r="E18" s="243">
        <v>1.71</v>
      </c>
      <c r="F18" s="253">
        <v>4.45</v>
      </c>
      <c r="G18" s="243">
        <v>1.66</v>
      </c>
      <c r="H18" s="243">
        <v>1.23</v>
      </c>
      <c r="I18" s="243">
        <v>2.17</v>
      </c>
      <c r="J18" s="253">
        <v>6.55</v>
      </c>
      <c r="K18" s="243">
        <v>3.69</v>
      </c>
      <c r="L18" s="243">
        <v>0.69</v>
      </c>
      <c r="M18" s="243">
        <v>8.9600000000000009</v>
      </c>
      <c r="N18" s="253">
        <v>5.94</v>
      </c>
      <c r="O18" s="243">
        <v>10.48</v>
      </c>
      <c r="P18" s="243">
        <v>11.9</v>
      </c>
      <c r="Q18" s="243">
        <v>6.56</v>
      </c>
      <c r="R18" s="253">
        <v>5.75</v>
      </c>
    </row>
    <row r="19" spans="1:18">
      <c r="B19" s="242">
        <v>16</v>
      </c>
      <c r="C19" s="197">
        <v>1.1599999999999999</v>
      </c>
      <c r="D19" s="243">
        <v>3.04</v>
      </c>
      <c r="E19" s="243">
        <v>4.3099999999999996</v>
      </c>
      <c r="F19" s="253">
        <v>4.3099999999999996</v>
      </c>
      <c r="G19" s="243">
        <v>3.27</v>
      </c>
      <c r="H19" s="243">
        <v>9.85</v>
      </c>
      <c r="I19" s="243">
        <v>13.85</v>
      </c>
      <c r="J19" s="253">
        <v>13.85</v>
      </c>
      <c r="K19" s="243">
        <v>12.7</v>
      </c>
      <c r="L19" s="243">
        <v>18.579999999999998</v>
      </c>
      <c r="M19" s="243">
        <v>12.78</v>
      </c>
      <c r="N19" s="253">
        <v>12.78</v>
      </c>
      <c r="O19" s="243">
        <v>17.260000000000002</v>
      </c>
      <c r="P19" s="243">
        <v>9.32</v>
      </c>
      <c r="Q19" s="243">
        <v>9.19</v>
      </c>
      <c r="R19" s="253">
        <v>9.19</v>
      </c>
    </row>
    <row r="20" spans="1:18">
      <c r="B20" s="242">
        <v>17</v>
      </c>
      <c r="C20" s="239">
        <v>2.2999999999999998</v>
      </c>
      <c r="D20" s="243">
        <v>2.2999999999999998</v>
      </c>
      <c r="E20" s="243">
        <v>2.31</v>
      </c>
      <c r="F20" s="253">
        <v>2.31</v>
      </c>
      <c r="G20" s="243">
        <v>2.44</v>
      </c>
      <c r="H20" s="243">
        <v>2.44</v>
      </c>
      <c r="I20" s="243">
        <v>2.44</v>
      </c>
      <c r="J20" s="253">
        <v>2.44</v>
      </c>
      <c r="K20" s="243">
        <v>2.48</v>
      </c>
      <c r="L20" s="243">
        <v>2.48</v>
      </c>
      <c r="M20" s="243">
        <v>2.44</v>
      </c>
      <c r="N20" s="253">
        <v>2.44</v>
      </c>
      <c r="O20" s="243">
        <v>2.87</v>
      </c>
      <c r="P20" s="243">
        <v>2.87</v>
      </c>
      <c r="Q20" s="243">
        <v>2.91</v>
      </c>
      <c r="R20" s="253">
        <v>2.91</v>
      </c>
    </row>
    <row r="21" spans="1:18">
      <c r="B21" s="244">
        <v>18</v>
      </c>
      <c r="C21" s="239">
        <v>3.38</v>
      </c>
      <c r="D21" s="243">
        <v>3.98</v>
      </c>
      <c r="E21" s="243">
        <v>4.74</v>
      </c>
      <c r="F21" s="253">
        <v>4.3899999999999997</v>
      </c>
      <c r="G21" s="243">
        <v>3.68</v>
      </c>
      <c r="H21" s="243">
        <v>4.47</v>
      </c>
      <c r="I21" s="243">
        <v>5.0599999999999996</v>
      </c>
      <c r="J21" s="253">
        <v>6</v>
      </c>
      <c r="K21" s="243">
        <v>5.69</v>
      </c>
      <c r="L21" s="243">
        <v>4.87</v>
      </c>
      <c r="M21" s="243">
        <v>0.61</v>
      </c>
      <c r="N21" s="253">
        <v>5.46</v>
      </c>
      <c r="O21" s="243">
        <v>9.36</v>
      </c>
      <c r="P21" s="243">
        <v>0.72</v>
      </c>
      <c r="Q21" s="243">
        <v>6.11</v>
      </c>
      <c r="R21" s="253">
        <v>4.05</v>
      </c>
    </row>
    <row r="22" spans="1:18">
      <c r="B22" s="244">
        <v>19</v>
      </c>
      <c r="C22" s="239">
        <v>1.84</v>
      </c>
      <c r="D22" s="243">
        <v>5.51</v>
      </c>
      <c r="E22" s="243">
        <v>6.2</v>
      </c>
      <c r="F22" s="253">
        <v>7.26</v>
      </c>
      <c r="G22" s="243">
        <v>6.86</v>
      </c>
      <c r="H22" s="243">
        <v>11.47</v>
      </c>
      <c r="I22" s="243">
        <v>12.58</v>
      </c>
      <c r="J22" s="253">
        <v>10.51</v>
      </c>
      <c r="K22" s="243">
        <v>16.670000000000002</v>
      </c>
      <c r="L22" s="243">
        <v>17.53</v>
      </c>
      <c r="M22" s="243">
        <v>15.11</v>
      </c>
      <c r="N22" s="253">
        <v>10.94</v>
      </c>
      <c r="O22" s="243">
        <v>18.87</v>
      </c>
      <c r="P22" s="243">
        <v>0.85</v>
      </c>
      <c r="Q22" s="243">
        <v>8.81</v>
      </c>
      <c r="R22" s="253">
        <v>3.03</v>
      </c>
    </row>
    <row r="23" spans="1:18">
      <c r="B23" s="244">
        <v>20</v>
      </c>
      <c r="C23" s="197">
        <v>1.82</v>
      </c>
      <c r="D23" s="243">
        <v>3.7</v>
      </c>
      <c r="E23" s="243">
        <v>4.45</v>
      </c>
      <c r="F23" s="253">
        <v>5.42</v>
      </c>
      <c r="G23" s="243">
        <v>4.21</v>
      </c>
      <c r="H23" s="243">
        <v>7.11</v>
      </c>
      <c r="I23" s="243">
        <v>8.6</v>
      </c>
      <c r="J23" s="253">
        <v>7.92</v>
      </c>
      <c r="K23" s="243">
        <v>7.63</v>
      </c>
      <c r="L23" s="243">
        <v>8.25</v>
      </c>
      <c r="M23" s="243">
        <v>8.3699999999999992</v>
      </c>
      <c r="N23" s="253">
        <v>7.57</v>
      </c>
      <c r="O23" s="243">
        <v>8.92</v>
      </c>
      <c r="P23" s="245">
        <v>0.45</v>
      </c>
      <c r="Q23" s="243">
        <v>3.32</v>
      </c>
      <c r="R23" s="253">
        <v>3.02</v>
      </c>
    </row>
    <row r="24" spans="1:18">
      <c r="B24" s="244">
        <v>21</v>
      </c>
      <c r="C24" s="239">
        <v>2.4300000000000002</v>
      </c>
      <c r="D24" s="243">
        <v>3.71</v>
      </c>
      <c r="E24" s="243">
        <v>4.72</v>
      </c>
      <c r="F24" s="253">
        <v>5.0199999999999996</v>
      </c>
      <c r="G24" s="243">
        <v>3.73</v>
      </c>
      <c r="H24" s="243">
        <v>6.06</v>
      </c>
      <c r="I24" s="243">
        <v>7.61</v>
      </c>
      <c r="J24" s="253">
        <v>6.51</v>
      </c>
      <c r="K24" s="243">
        <v>14.41</v>
      </c>
      <c r="L24" s="243">
        <v>13.44</v>
      </c>
      <c r="M24" s="243">
        <v>10.119999999999999</v>
      </c>
      <c r="N24" s="253">
        <v>6.97</v>
      </c>
      <c r="O24" s="245">
        <v>25</v>
      </c>
      <c r="P24" s="243">
        <v>21.27</v>
      </c>
      <c r="Q24" s="243">
        <v>14.71</v>
      </c>
      <c r="R24" s="253">
        <v>5.8</v>
      </c>
    </row>
    <row r="25" spans="1:18">
      <c r="A25" s="48"/>
      <c r="B25" s="246">
        <v>22</v>
      </c>
      <c r="C25" s="249">
        <v>1.08</v>
      </c>
      <c r="D25" s="247">
        <v>2.86</v>
      </c>
      <c r="E25" s="247">
        <v>4.0999999999999996</v>
      </c>
      <c r="F25" s="254">
        <v>4.0999999999999996</v>
      </c>
      <c r="G25" s="247">
        <v>3.47</v>
      </c>
      <c r="H25" s="247">
        <v>9.3699999999999992</v>
      </c>
      <c r="I25" s="247">
        <v>13.7</v>
      </c>
      <c r="J25" s="254">
        <v>13.7</v>
      </c>
      <c r="K25" s="247">
        <v>12.58</v>
      </c>
      <c r="L25" s="247">
        <v>17.899999999999999</v>
      </c>
      <c r="M25" s="247">
        <v>12.24</v>
      </c>
      <c r="N25" s="254">
        <v>12.24</v>
      </c>
      <c r="O25" s="247">
        <v>17.579999999999998</v>
      </c>
      <c r="P25" s="247">
        <v>9.1300000000000008</v>
      </c>
      <c r="Q25" s="247">
        <v>9.19</v>
      </c>
      <c r="R25" s="254">
        <v>9.19</v>
      </c>
    </row>
    <row r="26" spans="1:18">
      <c r="B26" s="248" t="s">
        <v>76</v>
      </c>
      <c r="C26" s="100">
        <f t="shared" ref="C26" si="0">MIN(C4:C25)</f>
        <v>1.04</v>
      </c>
      <c r="D26" s="82">
        <f t="shared" ref="D26:R26" si="1">MIN(D4:D25)</f>
        <v>1.1100000000000001</v>
      </c>
      <c r="E26" s="82">
        <f t="shared" si="1"/>
        <v>0.49</v>
      </c>
      <c r="F26" s="83">
        <f t="shared" si="1"/>
        <v>0.47</v>
      </c>
      <c r="G26" s="82">
        <f t="shared" si="1"/>
        <v>0.56999999999999995</v>
      </c>
      <c r="H26" s="82">
        <f t="shared" si="1"/>
        <v>0.6</v>
      </c>
      <c r="I26" s="82">
        <f t="shared" si="1"/>
        <v>0.7</v>
      </c>
      <c r="J26" s="83">
        <f t="shared" si="1"/>
        <v>0.47</v>
      </c>
      <c r="K26" s="82">
        <f t="shared" si="1"/>
        <v>0.57999999999999996</v>
      </c>
      <c r="L26" s="82">
        <f t="shared" si="1"/>
        <v>0.69</v>
      </c>
      <c r="M26" s="82">
        <f t="shared" si="1"/>
        <v>0.61</v>
      </c>
      <c r="N26" s="83">
        <f t="shared" si="1"/>
        <v>0.47</v>
      </c>
      <c r="O26" s="82">
        <f t="shared" si="1"/>
        <v>2.23</v>
      </c>
      <c r="P26" s="82">
        <f t="shared" si="1"/>
        <v>0.45</v>
      </c>
      <c r="Q26" s="82">
        <f t="shared" si="1"/>
        <v>0.79</v>
      </c>
      <c r="R26" s="83">
        <f t="shared" si="1"/>
        <v>0.47</v>
      </c>
    </row>
    <row r="27" spans="1:18">
      <c r="B27" s="248" t="s">
        <v>116</v>
      </c>
      <c r="C27" s="158">
        <f>AVERAGE(C4:C25)</f>
        <v>1.9354545454545453</v>
      </c>
      <c r="D27" s="144">
        <f>AVERAGE(D4:D25)</f>
        <v>2.8481818181818181</v>
      </c>
      <c r="E27" s="144">
        <f t="shared" ref="E27:R27" si="2">AVERAGE(E4:E25)</f>
        <v>3.4081818181818182</v>
      </c>
      <c r="F27" s="255">
        <f t="shared" si="2"/>
        <v>3.4936363636363637</v>
      </c>
      <c r="G27" s="144">
        <f t="shared" si="2"/>
        <v>3.0872727272727274</v>
      </c>
      <c r="H27" s="144">
        <f t="shared" si="2"/>
        <v>4.664545454545455</v>
      </c>
      <c r="I27" s="144">
        <f t="shared" si="2"/>
        <v>6.1304545454545458</v>
      </c>
      <c r="J27" s="255">
        <f t="shared" si="2"/>
        <v>5.1118181818181823</v>
      </c>
      <c r="K27" s="144">
        <f t="shared" si="2"/>
        <v>6.5945454545454547</v>
      </c>
      <c r="L27" s="144">
        <f t="shared" si="2"/>
        <v>7.4404545454545463</v>
      </c>
      <c r="M27" s="144">
        <f t="shared" si="2"/>
        <v>7.6113636363636372</v>
      </c>
      <c r="N27" s="255">
        <f t="shared" si="2"/>
        <v>5.6427272727272726</v>
      </c>
      <c r="O27" s="144">
        <f t="shared" si="2"/>
        <v>10.559545454545455</v>
      </c>
      <c r="P27" s="144">
        <f t="shared" si="2"/>
        <v>7.0786363636363641</v>
      </c>
      <c r="Q27" s="144">
        <f t="shared" si="2"/>
        <v>7.084090909090909</v>
      </c>
      <c r="R27" s="255">
        <f t="shared" si="2"/>
        <v>3.8218181818181818</v>
      </c>
    </row>
    <row r="28" spans="1:18">
      <c r="B28" s="248" t="s">
        <v>44</v>
      </c>
      <c r="C28" s="100">
        <f>MAX(C4:C25)</f>
        <v>4.2699999999999996</v>
      </c>
      <c r="D28" s="82">
        <f>MAX(D4:D25)</f>
        <v>5.51</v>
      </c>
      <c r="E28" s="82">
        <f t="shared" ref="E28:R28" si="3">MAX(E4:E25)</f>
        <v>6.2</v>
      </c>
      <c r="F28" s="83">
        <f t="shared" si="3"/>
        <v>7.26</v>
      </c>
      <c r="G28" s="82">
        <f t="shared" si="3"/>
        <v>6.86</v>
      </c>
      <c r="H28" s="82">
        <f t="shared" si="3"/>
        <v>11.47</v>
      </c>
      <c r="I28" s="82">
        <f t="shared" si="3"/>
        <v>13.85</v>
      </c>
      <c r="J28" s="83">
        <f t="shared" si="3"/>
        <v>13.85</v>
      </c>
      <c r="K28" s="82">
        <f t="shared" si="3"/>
        <v>16.670000000000002</v>
      </c>
      <c r="L28" s="82">
        <f t="shared" si="3"/>
        <v>18.579999999999998</v>
      </c>
      <c r="M28" s="82">
        <f t="shared" si="3"/>
        <v>15.11</v>
      </c>
      <c r="N28" s="83">
        <f t="shared" si="3"/>
        <v>12.78</v>
      </c>
      <c r="O28" s="82">
        <f t="shared" si="3"/>
        <v>25</v>
      </c>
      <c r="P28" s="82">
        <f t="shared" si="3"/>
        <v>21.27</v>
      </c>
      <c r="Q28" s="82">
        <f t="shared" si="3"/>
        <v>14.71</v>
      </c>
      <c r="R28" s="83">
        <f t="shared" si="3"/>
        <v>10.78</v>
      </c>
    </row>
    <row r="29" spans="1:18">
      <c r="B29" s="244"/>
      <c r="C29" s="244"/>
      <c r="D29" s="244"/>
      <c r="E29" s="244"/>
      <c r="F29" s="256"/>
      <c r="G29" s="244"/>
      <c r="H29" s="244"/>
      <c r="I29" s="244"/>
      <c r="J29" s="256"/>
      <c r="K29" s="244"/>
      <c r="L29" s="244"/>
      <c r="M29" s="244"/>
      <c r="N29" s="256"/>
      <c r="O29" s="244"/>
      <c r="P29" s="244"/>
      <c r="Q29" s="244"/>
      <c r="R29" s="256"/>
    </row>
    <row r="30" spans="1:18" ht="15">
      <c r="B30" s="244"/>
      <c r="C30" s="244"/>
      <c r="D30" s="241" t="s">
        <v>81</v>
      </c>
      <c r="E30" s="244"/>
      <c r="F30" s="256"/>
      <c r="G30" s="244"/>
      <c r="H30" s="244"/>
      <c r="I30" s="244"/>
      <c r="J30" s="256"/>
      <c r="K30" s="244"/>
      <c r="L30" s="244"/>
      <c r="M30" s="244"/>
      <c r="N30" s="256"/>
      <c r="O30" s="244"/>
      <c r="P30" s="244"/>
      <c r="Q30" s="244"/>
      <c r="R30" s="256"/>
    </row>
    <row r="31" spans="1:18" ht="15">
      <c r="A31" s="48"/>
      <c r="B31" s="250" t="s">
        <v>189</v>
      </c>
      <c r="C31" s="250" t="str">
        <f>C3</f>
        <v>w1c1</v>
      </c>
      <c r="D31" s="250" t="str">
        <f t="shared" ref="D31:R31" si="4">D3</f>
        <v>w4 c1</v>
      </c>
      <c r="E31" s="250" t="str">
        <f t="shared" si="4"/>
        <v>w16 c1</v>
      </c>
      <c r="F31" s="257" t="str">
        <f t="shared" si="4"/>
        <v>w64 c1</v>
      </c>
      <c r="G31" s="250" t="str">
        <f t="shared" si="4"/>
        <v>w1 c4</v>
      </c>
      <c r="H31" s="250" t="str">
        <f t="shared" si="4"/>
        <v>w4 c4</v>
      </c>
      <c r="I31" s="250" t="str">
        <f t="shared" si="4"/>
        <v>w16 c4</v>
      </c>
      <c r="J31" s="257" t="str">
        <f t="shared" si="4"/>
        <v>w64 c4</v>
      </c>
      <c r="K31" s="250" t="str">
        <f t="shared" si="4"/>
        <v>w1 c16</v>
      </c>
      <c r="L31" s="250" t="str">
        <f t="shared" si="4"/>
        <v>w4 c16</v>
      </c>
      <c r="M31" s="250" t="str">
        <f t="shared" si="4"/>
        <v>w16 c16</v>
      </c>
      <c r="N31" s="257" t="str">
        <f t="shared" si="4"/>
        <v>w64 c16</v>
      </c>
      <c r="O31" s="250" t="str">
        <f t="shared" si="4"/>
        <v>w1 c64</v>
      </c>
      <c r="P31" s="250" t="str">
        <f t="shared" si="4"/>
        <v>w4 c64</v>
      </c>
      <c r="Q31" s="250" t="str">
        <f t="shared" si="4"/>
        <v>w16 c64</v>
      </c>
      <c r="R31" s="257" t="str">
        <f t="shared" si="4"/>
        <v>w64 c64</v>
      </c>
    </row>
    <row r="32" spans="1:18">
      <c r="A32" t="s">
        <v>192</v>
      </c>
      <c r="B32" s="242">
        <v>1</v>
      </c>
      <c r="C32" s="244">
        <f>C4*2</f>
        <v>2.78</v>
      </c>
      <c r="D32" s="244">
        <f>D4*2</f>
        <v>3</v>
      </c>
      <c r="E32" s="244">
        <f t="shared" ref="E32:Q32" si="5">E4*2</f>
        <v>0.98</v>
      </c>
      <c r="F32" s="256">
        <f t="shared" si="5"/>
        <v>0.94</v>
      </c>
      <c r="G32" s="244">
        <f t="shared" si="5"/>
        <v>1.1399999999999999</v>
      </c>
      <c r="H32" s="244">
        <f t="shared" si="5"/>
        <v>1.2</v>
      </c>
      <c r="I32" s="244">
        <f t="shared" si="5"/>
        <v>1.4</v>
      </c>
      <c r="J32" s="256">
        <f t="shared" si="5"/>
        <v>0.94</v>
      </c>
      <c r="K32" s="244">
        <f t="shared" si="5"/>
        <v>2.44</v>
      </c>
      <c r="L32" s="244">
        <f t="shared" si="5"/>
        <v>2.66</v>
      </c>
      <c r="M32" s="244">
        <f t="shared" si="5"/>
        <v>3.12</v>
      </c>
      <c r="N32" s="256">
        <f t="shared" si="5"/>
        <v>0.94</v>
      </c>
      <c r="O32" s="244">
        <f t="shared" si="5"/>
        <v>7.78</v>
      </c>
      <c r="P32" s="244">
        <f t="shared" si="5"/>
        <v>9.0399999999999991</v>
      </c>
      <c r="Q32" s="244">
        <f t="shared" si="5"/>
        <v>11.78</v>
      </c>
      <c r="R32" s="256">
        <f t="shared" ref="R32" si="6">R4*2</f>
        <v>0.94</v>
      </c>
    </row>
    <row r="33" spans="1:18">
      <c r="A33" t="s">
        <v>191</v>
      </c>
      <c r="B33" s="242">
        <v>2</v>
      </c>
      <c r="C33" s="244">
        <f>C5*2</f>
        <v>2.64</v>
      </c>
      <c r="D33" s="244">
        <f>D5*2</f>
        <v>3</v>
      </c>
      <c r="E33" s="244">
        <f t="shared" ref="E33:R33" si="7">E5*2</f>
        <v>0.98</v>
      </c>
      <c r="F33" s="256">
        <f t="shared" si="7"/>
        <v>0.94</v>
      </c>
      <c r="G33" s="244">
        <f t="shared" si="7"/>
        <v>5.88</v>
      </c>
      <c r="H33" s="244">
        <f t="shared" si="7"/>
        <v>6.36</v>
      </c>
      <c r="I33" s="244">
        <f t="shared" si="7"/>
        <v>1.4</v>
      </c>
      <c r="J33" s="256">
        <f t="shared" si="7"/>
        <v>0.94</v>
      </c>
      <c r="K33" s="244">
        <f t="shared" si="7"/>
        <v>15.46</v>
      </c>
      <c r="L33" s="244">
        <f t="shared" si="7"/>
        <v>2.58</v>
      </c>
      <c r="M33" s="244">
        <f t="shared" si="7"/>
        <v>3.26</v>
      </c>
      <c r="N33" s="256">
        <f t="shared" si="7"/>
        <v>0.94</v>
      </c>
      <c r="O33" s="244">
        <f t="shared" si="7"/>
        <v>7.76</v>
      </c>
      <c r="P33" s="244">
        <f t="shared" si="7"/>
        <v>7.68</v>
      </c>
      <c r="Q33" s="244">
        <f t="shared" si="7"/>
        <v>11.14</v>
      </c>
      <c r="R33" s="256">
        <f t="shared" si="7"/>
        <v>0.94</v>
      </c>
    </row>
    <row r="34" spans="1:18">
      <c r="A34" t="s">
        <v>194</v>
      </c>
      <c r="B34" s="242">
        <v>3</v>
      </c>
      <c r="C34" s="244">
        <f t="shared" ref="C34" si="8">C6*2</f>
        <v>3.2</v>
      </c>
      <c r="D34" s="244">
        <f t="shared" ref="D34:R34" si="9">D6*2</f>
        <v>2.9</v>
      </c>
      <c r="E34" s="244">
        <f t="shared" si="9"/>
        <v>4.78</v>
      </c>
      <c r="F34" s="256">
        <f t="shared" si="9"/>
        <v>0.98</v>
      </c>
      <c r="G34" s="244">
        <f t="shared" si="9"/>
        <v>4.42</v>
      </c>
      <c r="H34" s="244">
        <f t="shared" si="9"/>
        <v>4.96</v>
      </c>
      <c r="I34" s="244">
        <f t="shared" si="9"/>
        <v>6.3</v>
      </c>
      <c r="J34" s="256">
        <f t="shared" si="9"/>
        <v>0.98</v>
      </c>
      <c r="K34" s="244">
        <f t="shared" si="9"/>
        <v>1.58</v>
      </c>
      <c r="L34" s="244">
        <f t="shared" si="9"/>
        <v>1.8</v>
      </c>
      <c r="M34" s="244">
        <f t="shared" si="9"/>
        <v>11.92</v>
      </c>
      <c r="N34" s="256">
        <f t="shared" si="9"/>
        <v>0.98</v>
      </c>
      <c r="O34" s="244">
        <f t="shared" si="9"/>
        <v>4.46</v>
      </c>
      <c r="P34" s="244">
        <f t="shared" si="9"/>
        <v>4.74</v>
      </c>
      <c r="Q34" s="244">
        <f t="shared" si="9"/>
        <v>7.32</v>
      </c>
      <c r="R34" s="256">
        <f t="shared" si="9"/>
        <v>0.98</v>
      </c>
    </row>
    <row r="35" spans="1:18">
      <c r="B35" s="244">
        <v>4</v>
      </c>
      <c r="C35" s="244">
        <f t="shared" ref="C35" si="10">C7*2</f>
        <v>2.4</v>
      </c>
      <c r="D35" s="244">
        <f t="shared" ref="D35:R35" si="11">D7*2</f>
        <v>2.2999999999999998</v>
      </c>
      <c r="E35" s="244">
        <f t="shared" si="11"/>
        <v>2.7</v>
      </c>
      <c r="F35" s="256">
        <f t="shared" si="11"/>
        <v>1</v>
      </c>
      <c r="G35" s="244">
        <f t="shared" si="11"/>
        <v>1.22</v>
      </c>
      <c r="H35" s="244">
        <f t="shared" si="11"/>
        <v>2.44</v>
      </c>
      <c r="I35" s="244">
        <f t="shared" si="11"/>
        <v>4.42</v>
      </c>
      <c r="J35" s="256">
        <f t="shared" si="11"/>
        <v>1</v>
      </c>
      <c r="K35" s="244">
        <f t="shared" si="11"/>
        <v>6.68</v>
      </c>
      <c r="L35" s="244">
        <f t="shared" si="11"/>
        <v>2.1</v>
      </c>
      <c r="M35" s="244">
        <f t="shared" si="11"/>
        <v>2.76</v>
      </c>
      <c r="N35" s="256">
        <f t="shared" si="11"/>
        <v>1</v>
      </c>
      <c r="O35" s="244">
        <f t="shared" si="11"/>
        <v>14.34</v>
      </c>
      <c r="P35" s="244">
        <f t="shared" si="11"/>
        <v>6.68</v>
      </c>
      <c r="Q35" s="244">
        <f t="shared" si="11"/>
        <v>7.66</v>
      </c>
      <c r="R35" s="256">
        <f t="shared" si="11"/>
        <v>1</v>
      </c>
    </row>
    <row r="36" spans="1:18">
      <c r="A36" s="29" t="s">
        <v>193</v>
      </c>
      <c r="B36" s="244">
        <v>5</v>
      </c>
      <c r="C36" s="244">
        <f t="shared" ref="C36" si="12">C8*2</f>
        <v>3.24</v>
      </c>
      <c r="D36" s="244">
        <f t="shared" ref="D36:R36" si="13">D8*2</f>
        <v>4.72</v>
      </c>
      <c r="E36" s="244">
        <f t="shared" si="13"/>
        <v>5.4</v>
      </c>
      <c r="F36" s="256">
        <f t="shared" si="13"/>
        <v>1.1000000000000001</v>
      </c>
      <c r="G36" s="244">
        <f t="shared" si="13"/>
        <v>3.78</v>
      </c>
      <c r="H36" s="244">
        <f t="shared" si="13"/>
        <v>6.08</v>
      </c>
      <c r="I36" s="244">
        <f t="shared" si="13"/>
        <v>7.96</v>
      </c>
      <c r="J36" s="256">
        <f t="shared" si="13"/>
        <v>1.1000000000000001</v>
      </c>
      <c r="K36" s="244">
        <f t="shared" si="13"/>
        <v>8.8800000000000008</v>
      </c>
      <c r="L36" s="244">
        <f t="shared" si="13"/>
        <v>4.0199999999999996</v>
      </c>
      <c r="M36" s="244">
        <f t="shared" si="13"/>
        <v>14.08</v>
      </c>
      <c r="N36" s="256">
        <f t="shared" si="13"/>
        <v>1.1000000000000001</v>
      </c>
      <c r="O36" s="244">
        <f t="shared" si="13"/>
        <v>17.28</v>
      </c>
      <c r="P36" s="244">
        <f t="shared" si="13"/>
        <v>15.24</v>
      </c>
      <c r="Q36" s="244">
        <f t="shared" si="13"/>
        <v>7.74</v>
      </c>
      <c r="R36" s="256">
        <f t="shared" si="13"/>
        <v>1.1000000000000001</v>
      </c>
    </row>
    <row r="37" spans="1:18">
      <c r="B37" s="244">
        <v>6</v>
      </c>
      <c r="C37" s="244">
        <f t="shared" ref="C37" si="14">C9*2</f>
        <v>6.72</v>
      </c>
      <c r="D37" s="244">
        <f t="shared" ref="D37:R37" si="15">D9*2</f>
        <v>8.16</v>
      </c>
      <c r="E37" s="244">
        <f t="shared" si="15"/>
        <v>7.66</v>
      </c>
      <c r="F37" s="256">
        <f t="shared" si="15"/>
        <v>8.6199999999999992</v>
      </c>
      <c r="G37" s="244">
        <f t="shared" si="15"/>
        <v>8.18</v>
      </c>
      <c r="H37" s="244">
        <f t="shared" si="15"/>
        <v>9.2200000000000006</v>
      </c>
      <c r="I37" s="244">
        <f t="shared" si="15"/>
        <v>10.02</v>
      </c>
      <c r="J37" s="256">
        <f t="shared" si="15"/>
        <v>12.1</v>
      </c>
      <c r="K37" s="244">
        <f t="shared" si="15"/>
        <v>12.52</v>
      </c>
      <c r="L37" s="244">
        <f t="shared" si="15"/>
        <v>8.9600000000000009</v>
      </c>
      <c r="M37" s="244">
        <f t="shared" si="15"/>
        <v>12.36</v>
      </c>
      <c r="N37" s="256">
        <f t="shared" si="15"/>
        <v>11.96</v>
      </c>
      <c r="O37" s="244">
        <f t="shared" si="15"/>
        <v>15.84</v>
      </c>
      <c r="P37" s="244">
        <f t="shared" si="15"/>
        <v>13.48</v>
      </c>
      <c r="Q37" s="244">
        <f t="shared" si="15"/>
        <v>12.28</v>
      </c>
      <c r="R37" s="256">
        <f t="shared" si="15"/>
        <v>8.58</v>
      </c>
    </row>
    <row r="38" spans="1:18">
      <c r="B38" s="244">
        <v>7</v>
      </c>
      <c r="C38" s="244">
        <f t="shared" ref="C38" si="16">C10*2</f>
        <v>8.5399999999999991</v>
      </c>
      <c r="D38" s="244">
        <f t="shared" ref="D38:R38" si="17">D10*2</f>
        <v>8.0399999999999991</v>
      </c>
      <c r="E38" s="244">
        <f t="shared" si="17"/>
        <v>11.84</v>
      </c>
      <c r="F38" s="256">
        <f t="shared" si="17"/>
        <v>12.4</v>
      </c>
      <c r="G38" s="244">
        <f t="shared" si="17"/>
        <v>8.42</v>
      </c>
      <c r="H38" s="244">
        <f t="shared" si="17"/>
        <v>12.06</v>
      </c>
      <c r="I38" s="244">
        <f t="shared" si="17"/>
        <v>19.34</v>
      </c>
      <c r="J38" s="256">
        <f t="shared" si="17"/>
        <v>2.88</v>
      </c>
      <c r="K38" s="244">
        <f t="shared" si="17"/>
        <v>15.36</v>
      </c>
      <c r="L38" s="244">
        <f t="shared" si="17"/>
        <v>20.420000000000002</v>
      </c>
      <c r="M38" s="244">
        <f t="shared" si="17"/>
        <v>20.38</v>
      </c>
      <c r="N38" s="256">
        <f t="shared" si="17"/>
        <v>17.52</v>
      </c>
      <c r="O38" s="244">
        <f t="shared" si="17"/>
        <v>16.7</v>
      </c>
      <c r="P38" s="244">
        <f t="shared" si="17"/>
        <v>1.34</v>
      </c>
      <c r="Q38" s="244">
        <f t="shared" si="17"/>
        <v>16.2</v>
      </c>
      <c r="R38" s="256">
        <f t="shared" si="17"/>
        <v>5.96</v>
      </c>
    </row>
    <row r="39" spans="1:18">
      <c r="B39" s="244">
        <v>8</v>
      </c>
      <c r="C39" s="244">
        <f t="shared" ref="C39" si="18">C11*2</f>
        <v>6.42</v>
      </c>
      <c r="D39" s="244">
        <f t="shared" ref="D39:R39" si="19">D11*2</f>
        <v>8.24</v>
      </c>
      <c r="E39" s="244">
        <f t="shared" si="19"/>
        <v>10.119999999999999</v>
      </c>
      <c r="F39" s="256">
        <f t="shared" si="19"/>
        <v>9.74</v>
      </c>
      <c r="G39" s="244">
        <f t="shared" si="19"/>
        <v>11.28</v>
      </c>
      <c r="H39" s="244">
        <f t="shared" si="19"/>
        <v>13.86</v>
      </c>
      <c r="I39" s="244">
        <f t="shared" si="19"/>
        <v>15.72</v>
      </c>
      <c r="J39" s="256">
        <f t="shared" si="19"/>
        <v>15.26</v>
      </c>
      <c r="K39" s="244">
        <f t="shared" si="19"/>
        <v>12.16</v>
      </c>
      <c r="L39" s="244">
        <f t="shared" si="19"/>
        <v>15.24</v>
      </c>
      <c r="M39" s="244">
        <f t="shared" si="19"/>
        <v>15.8</v>
      </c>
      <c r="N39" s="256">
        <f t="shared" si="19"/>
        <v>12.12</v>
      </c>
      <c r="O39" s="244">
        <f t="shared" si="19"/>
        <v>12.84</v>
      </c>
      <c r="P39" s="244">
        <f t="shared" si="19"/>
        <v>15.54</v>
      </c>
      <c r="Q39" s="244">
        <f t="shared" si="19"/>
        <v>13.54</v>
      </c>
      <c r="R39" s="256">
        <f t="shared" si="19"/>
        <v>6.1</v>
      </c>
    </row>
    <row r="40" spans="1:18">
      <c r="B40" s="244">
        <v>9</v>
      </c>
      <c r="C40" s="244">
        <f t="shared" ref="C40" si="20">C12*2</f>
        <v>3.8</v>
      </c>
      <c r="D40" s="244">
        <f t="shared" ref="D40:R40" si="21">D12*2</f>
        <v>8.32</v>
      </c>
      <c r="E40" s="244">
        <f t="shared" si="21"/>
        <v>12.4</v>
      </c>
      <c r="F40" s="256">
        <f t="shared" si="21"/>
        <v>13.24</v>
      </c>
      <c r="G40" s="244">
        <f t="shared" si="21"/>
        <v>5.6</v>
      </c>
      <c r="H40" s="244">
        <f t="shared" si="21"/>
        <v>1.7</v>
      </c>
      <c r="I40" s="244">
        <f t="shared" si="21"/>
        <v>18.38</v>
      </c>
      <c r="J40" s="256">
        <f t="shared" si="21"/>
        <v>18.260000000000002</v>
      </c>
      <c r="K40" s="244">
        <f t="shared" si="21"/>
        <v>15.8</v>
      </c>
      <c r="L40" s="244">
        <f t="shared" si="21"/>
        <v>21.94</v>
      </c>
      <c r="M40" s="244">
        <f t="shared" si="21"/>
        <v>20.100000000000001</v>
      </c>
      <c r="N40" s="256">
        <f t="shared" si="21"/>
        <v>17.600000000000001</v>
      </c>
      <c r="O40" s="244">
        <f t="shared" si="21"/>
        <v>18.739999999999998</v>
      </c>
      <c r="P40" s="244">
        <f t="shared" si="21"/>
        <v>19.28</v>
      </c>
      <c r="Q40" s="244">
        <f t="shared" si="21"/>
        <v>1.58</v>
      </c>
      <c r="R40" s="256">
        <f t="shared" si="21"/>
        <v>9.44</v>
      </c>
    </row>
    <row r="41" spans="1:18">
      <c r="B41" s="244">
        <v>10</v>
      </c>
      <c r="C41" s="244">
        <f t="shared" ref="C41" si="22">C13*2</f>
        <v>3.72</v>
      </c>
      <c r="D41" s="244">
        <f t="shared" ref="D41:R41" si="23">D13*2</f>
        <v>7.38</v>
      </c>
      <c r="E41" s="244">
        <f t="shared" si="23"/>
        <v>9.42</v>
      </c>
      <c r="F41" s="256">
        <f t="shared" si="23"/>
        <v>10.14</v>
      </c>
      <c r="G41" s="244">
        <f t="shared" si="23"/>
        <v>9.6</v>
      </c>
      <c r="H41" s="244">
        <f t="shared" si="23"/>
        <v>11.9</v>
      </c>
      <c r="I41" s="244">
        <f t="shared" si="23"/>
        <v>15.9</v>
      </c>
      <c r="J41" s="256">
        <f t="shared" si="23"/>
        <v>13.78</v>
      </c>
      <c r="K41" s="244">
        <f t="shared" si="23"/>
        <v>21.62</v>
      </c>
      <c r="L41" s="244">
        <f t="shared" si="23"/>
        <v>29.2</v>
      </c>
      <c r="M41" s="244">
        <f t="shared" si="23"/>
        <v>21.82</v>
      </c>
      <c r="N41" s="256">
        <f t="shared" si="23"/>
        <v>13.68</v>
      </c>
      <c r="O41" s="244">
        <f t="shared" si="23"/>
        <v>49.36</v>
      </c>
      <c r="P41" s="244">
        <f t="shared" si="23"/>
        <v>39.96</v>
      </c>
      <c r="Q41" s="244">
        <f t="shared" si="23"/>
        <v>28.34</v>
      </c>
      <c r="R41" s="256">
        <f t="shared" si="23"/>
        <v>10.96</v>
      </c>
    </row>
    <row r="42" spans="1:18">
      <c r="B42" s="242">
        <v>11</v>
      </c>
      <c r="C42" s="244">
        <f t="shared" ref="C42" si="24">C14*2</f>
        <v>2.2200000000000002</v>
      </c>
      <c r="D42" s="244">
        <f t="shared" ref="D42:R42" si="25">D14*2</f>
        <v>2.2200000000000002</v>
      </c>
      <c r="E42" s="244">
        <f t="shared" si="25"/>
        <v>2.2000000000000002</v>
      </c>
      <c r="F42" s="256">
        <f t="shared" si="25"/>
        <v>2.2000000000000002</v>
      </c>
      <c r="G42" s="244">
        <f t="shared" si="25"/>
        <v>3.82</v>
      </c>
      <c r="H42" s="244">
        <f t="shared" si="25"/>
        <v>3.82</v>
      </c>
      <c r="I42" s="244">
        <f t="shared" si="25"/>
        <v>3.9</v>
      </c>
      <c r="J42" s="256">
        <f t="shared" si="25"/>
        <v>3.9</v>
      </c>
      <c r="K42" s="244">
        <f t="shared" si="25"/>
        <v>2.76</v>
      </c>
      <c r="L42" s="244">
        <f t="shared" si="25"/>
        <v>2.76</v>
      </c>
      <c r="M42" s="244">
        <f t="shared" si="25"/>
        <v>13.14</v>
      </c>
      <c r="N42" s="256">
        <f t="shared" si="25"/>
        <v>13.14</v>
      </c>
      <c r="O42" s="244">
        <f t="shared" si="25"/>
        <v>20.86</v>
      </c>
      <c r="P42" s="244">
        <f t="shared" si="25"/>
        <v>20.86</v>
      </c>
      <c r="Q42" s="244">
        <f t="shared" si="25"/>
        <v>21.56</v>
      </c>
      <c r="R42" s="256">
        <f t="shared" si="25"/>
        <v>21.56</v>
      </c>
    </row>
    <row r="43" spans="1:18">
      <c r="B43" s="244">
        <v>12</v>
      </c>
      <c r="C43" s="244">
        <f t="shared" ref="C43" si="26">C15*2</f>
        <v>2.08</v>
      </c>
      <c r="D43" s="244">
        <f t="shared" ref="D43:R43" si="27">D15*2</f>
        <v>2.36</v>
      </c>
      <c r="E43" s="244">
        <f t="shared" si="27"/>
        <v>3.52</v>
      </c>
      <c r="F43" s="256">
        <f t="shared" si="27"/>
        <v>3.74</v>
      </c>
      <c r="G43" s="244">
        <f t="shared" si="27"/>
        <v>3.2</v>
      </c>
      <c r="H43" s="244">
        <f t="shared" si="27"/>
        <v>5.3</v>
      </c>
      <c r="I43" s="244">
        <f t="shared" si="27"/>
        <v>6.44</v>
      </c>
      <c r="J43" s="256">
        <f t="shared" si="27"/>
        <v>1.08</v>
      </c>
      <c r="K43" s="244">
        <f t="shared" si="27"/>
        <v>1.1599999999999999</v>
      </c>
      <c r="L43" s="244">
        <f t="shared" si="27"/>
        <v>11.4</v>
      </c>
      <c r="M43" s="244">
        <f t="shared" si="27"/>
        <v>11.6</v>
      </c>
      <c r="N43" s="256">
        <f t="shared" si="27"/>
        <v>10.28</v>
      </c>
      <c r="O43" s="244">
        <f t="shared" si="27"/>
        <v>18.04</v>
      </c>
      <c r="P43" s="244">
        <f t="shared" si="27"/>
        <v>17.02</v>
      </c>
      <c r="Q43" s="244">
        <f t="shared" si="27"/>
        <v>14.24</v>
      </c>
      <c r="R43" s="256">
        <f t="shared" si="27"/>
        <v>7.68</v>
      </c>
    </row>
    <row r="44" spans="1:18">
      <c r="B44" s="242">
        <v>13</v>
      </c>
      <c r="C44" s="244">
        <f t="shared" ref="C44" si="28">C16*2</f>
        <v>2.14</v>
      </c>
      <c r="D44" s="244">
        <f t="shared" ref="D44:R44" si="29">D16*2</f>
        <v>2.42</v>
      </c>
      <c r="E44" s="244">
        <f t="shared" si="29"/>
        <v>1.02</v>
      </c>
      <c r="F44" s="256">
        <f t="shared" si="29"/>
        <v>0.98</v>
      </c>
      <c r="G44" s="244">
        <f t="shared" si="29"/>
        <v>2.42</v>
      </c>
      <c r="H44" s="244">
        <f t="shared" si="29"/>
        <v>5.12</v>
      </c>
      <c r="I44" s="244">
        <f t="shared" si="29"/>
        <v>7.18</v>
      </c>
      <c r="J44" s="256">
        <f t="shared" si="29"/>
        <v>0.98</v>
      </c>
      <c r="K44" s="244">
        <f t="shared" si="29"/>
        <v>6.74</v>
      </c>
      <c r="L44" s="244">
        <f t="shared" si="29"/>
        <v>16.84</v>
      </c>
      <c r="M44" s="244">
        <f t="shared" si="29"/>
        <v>23.14</v>
      </c>
      <c r="N44" s="256">
        <f t="shared" si="29"/>
        <v>0.98</v>
      </c>
      <c r="O44" s="244">
        <f t="shared" si="29"/>
        <v>23.26</v>
      </c>
      <c r="P44" s="244">
        <f t="shared" si="29"/>
        <v>25.94</v>
      </c>
      <c r="Q44" s="244">
        <f t="shared" si="29"/>
        <v>19.86</v>
      </c>
      <c r="R44" s="256">
        <f t="shared" si="29"/>
        <v>0.98</v>
      </c>
    </row>
    <row r="45" spans="1:18">
      <c r="B45" s="242">
        <v>14</v>
      </c>
      <c r="C45" s="244">
        <f t="shared" ref="C45" si="30">C17*2</f>
        <v>4.84</v>
      </c>
      <c r="D45" s="244">
        <f t="shared" ref="D45:R45" si="31">D17*2</f>
        <v>8.16</v>
      </c>
      <c r="E45" s="244">
        <f t="shared" si="31"/>
        <v>11.86</v>
      </c>
      <c r="F45" s="256">
        <f t="shared" si="31"/>
        <v>13.18</v>
      </c>
      <c r="G45" s="244">
        <f t="shared" si="31"/>
        <v>8.24</v>
      </c>
      <c r="H45" s="244">
        <f t="shared" si="31"/>
        <v>17.22</v>
      </c>
      <c r="I45" s="244">
        <f t="shared" si="31"/>
        <v>19.36</v>
      </c>
      <c r="J45" s="256">
        <f t="shared" si="31"/>
        <v>16.760000000000002</v>
      </c>
      <c r="K45" s="244">
        <f t="shared" si="31"/>
        <v>15.3</v>
      </c>
      <c r="L45" s="244">
        <f t="shared" si="31"/>
        <v>19.98</v>
      </c>
      <c r="M45" s="244">
        <f t="shared" si="31"/>
        <v>20.16</v>
      </c>
      <c r="N45" s="256">
        <f t="shared" si="31"/>
        <v>17.36</v>
      </c>
      <c r="O45" s="244">
        <f t="shared" si="31"/>
        <v>16.68</v>
      </c>
      <c r="P45" s="244">
        <f t="shared" si="31"/>
        <v>1.64</v>
      </c>
      <c r="Q45" s="244">
        <f t="shared" si="31"/>
        <v>16.86</v>
      </c>
      <c r="R45" s="256">
        <f t="shared" si="31"/>
        <v>6.06</v>
      </c>
    </row>
    <row r="46" spans="1:18">
      <c r="B46" s="244">
        <v>15</v>
      </c>
      <c r="C46" s="244">
        <f t="shared" ref="C46" si="32">C18*2</f>
        <v>2.4</v>
      </c>
      <c r="D46" s="244">
        <f t="shared" ref="D46:R46" si="33">D18*2</f>
        <v>3.9</v>
      </c>
      <c r="E46" s="244">
        <f t="shared" si="33"/>
        <v>3.42</v>
      </c>
      <c r="F46" s="256">
        <f t="shared" si="33"/>
        <v>8.9</v>
      </c>
      <c r="G46" s="244">
        <f t="shared" si="33"/>
        <v>3.32</v>
      </c>
      <c r="H46" s="244">
        <f t="shared" si="33"/>
        <v>2.46</v>
      </c>
      <c r="I46" s="244">
        <f t="shared" si="33"/>
        <v>4.34</v>
      </c>
      <c r="J46" s="256">
        <f t="shared" si="33"/>
        <v>13.1</v>
      </c>
      <c r="K46" s="244">
        <f t="shared" si="33"/>
        <v>7.38</v>
      </c>
      <c r="L46" s="244">
        <f t="shared" si="33"/>
        <v>1.38</v>
      </c>
      <c r="M46" s="244">
        <f t="shared" si="33"/>
        <v>17.920000000000002</v>
      </c>
      <c r="N46" s="256">
        <f t="shared" si="33"/>
        <v>11.88</v>
      </c>
      <c r="O46" s="244">
        <f t="shared" si="33"/>
        <v>20.96</v>
      </c>
      <c r="P46" s="244">
        <f t="shared" si="33"/>
        <v>23.8</v>
      </c>
      <c r="Q46" s="244">
        <f t="shared" si="33"/>
        <v>13.12</v>
      </c>
      <c r="R46" s="256">
        <f t="shared" si="33"/>
        <v>11.5</v>
      </c>
    </row>
    <row r="47" spans="1:18">
      <c r="B47" s="242">
        <v>16</v>
      </c>
      <c r="C47" s="244">
        <f t="shared" ref="C47" si="34">C19*2</f>
        <v>2.3199999999999998</v>
      </c>
      <c r="D47" s="244">
        <f t="shared" ref="D47:R47" si="35">D19*2</f>
        <v>6.08</v>
      </c>
      <c r="E47" s="244">
        <f t="shared" si="35"/>
        <v>8.6199999999999992</v>
      </c>
      <c r="F47" s="256">
        <f t="shared" si="35"/>
        <v>8.6199999999999992</v>
      </c>
      <c r="G47" s="244">
        <f t="shared" si="35"/>
        <v>6.54</v>
      </c>
      <c r="H47" s="244">
        <f t="shared" si="35"/>
        <v>19.7</v>
      </c>
      <c r="I47" s="244">
        <f t="shared" si="35"/>
        <v>27.7</v>
      </c>
      <c r="J47" s="256">
        <f t="shared" si="35"/>
        <v>27.7</v>
      </c>
      <c r="K47" s="244">
        <f t="shared" si="35"/>
        <v>25.4</v>
      </c>
      <c r="L47" s="244">
        <f t="shared" si="35"/>
        <v>37.159999999999997</v>
      </c>
      <c r="M47" s="244">
        <f t="shared" si="35"/>
        <v>25.56</v>
      </c>
      <c r="N47" s="256">
        <f t="shared" si="35"/>
        <v>25.56</v>
      </c>
      <c r="O47" s="244">
        <f t="shared" si="35"/>
        <v>34.520000000000003</v>
      </c>
      <c r="P47" s="244">
        <f t="shared" si="35"/>
        <v>18.64</v>
      </c>
      <c r="Q47" s="244">
        <f t="shared" si="35"/>
        <v>18.38</v>
      </c>
      <c r="R47" s="256">
        <f t="shared" si="35"/>
        <v>18.38</v>
      </c>
    </row>
    <row r="48" spans="1:18">
      <c r="B48" s="242">
        <v>17</v>
      </c>
      <c r="C48" s="244">
        <f t="shared" ref="C48" si="36">C20*2</f>
        <v>4.5999999999999996</v>
      </c>
      <c r="D48" s="244">
        <f t="shared" ref="D48:R48" si="37">D20*2</f>
        <v>4.5999999999999996</v>
      </c>
      <c r="E48" s="244">
        <f t="shared" si="37"/>
        <v>4.62</v>
      </c>
      <c r="F48" s="256">
        <f t="shared" si="37"/>
        <v>4.62</v>
      </c>
      <c r="G48" s="244">
        <f t="shared" si="37"/>
        <v>4.88</v>
      </c>
      <c r="H48" s="244">
        <f t="shared" si="37"/>
        <v>4.88</v>
      </c>
      <c r="I48" s="244">
        <f t="shared" si="37"/>
        <v>4.88</v>
      </c>
      <c r="J48" s="256">
        <f t="shared" si="37"/>
        <v>4.88</v>
      </c>
      <c r="K48" s="244">
        <f t="shared" si="37"/>
        <v>4.96</v>
      </c>
      <c r="L48" s="244">
        <f t="shared" si="37"/>
        <v>4.96</v>
      </c>
      <c r="M48" s="244">
        <f t="shared" si="37"/>
        <v>4.88</v>
      </c>
      <c r="N48" s="256">
        <f t="shared" si="37"/>
        <v>4.88</v>
      </c>
      <c r="O48" s="244">
        <f t="shared" si="37"/>
        <v>5.74</v>
      </c>
      <c r="P48" s="244">
        <f t="shared" si="37"/>
        <v>5.74</v>
      </c>
      <c r="Q48" s="244">
        <f t="shared" si="37"/>
        <v>5.82</v>
      </c>
      <c r="R48" s="256">
        <f t="shared" si="37"/>
        <v>5.82</v>
      </c>
    </row>
    <row r="49" spans="1:18">
      <c r="B49" s="244">
        <v>18</v>
      </c>
      <c r="C49" s="244">
        <f t="shared" ref="C49" si="38">C21*2</f>
        <v>6.76</v>
      </c>
      <c r="D49" s="244">
        <f t="shared" ref="D49:R49" si="39">D21*2</f>
        <v>7.96</v>
      </c>
      <c r="E49" s="244">
        <f t="shared" si="39"/>
        <v>9.48</v>
      </c>
      <c r="F49" s="256">
        <f t="shared" si="39"/>
        <v>8.7799999999999994</v>
      </c>
      <c r="G49" s="244">
        <f t="shared" si="39"/>
        <v>7.36</v>
      </c>
      <c r="H49" s="244">
        <f t="shared" si="39"/>
        <v>8.94</v>
      </c>
      <c r="I49" s="244">
        <f t="shared" si="39"/>
        <v>10.119999999999999</v>
      </c>
      <c r="J49" s="256">
        <f t="shared" si="39"/>
        <v>12</v>
      </c>
      <c r="K49" s="244">
        <f t="shared" si="39"/>
        <v>11.38</v>
      </c>
      <c r="L49" s="244">
        <f t="shared" si="39"/>
        <v>9.74</v>
      </c>
      <c r="M49" s="244">
        <f t="shared" si="39"/>
        <v>1.22</v>
      </c>
      <c r="N49" s="256">
        <f t="shared" si="39"/>
        <v>10.92</v>
      </c>
      <c r="O49" s="244">
        <f t="shared" si="39"/>
        <v>18.72</v>
      </c>
      <c r="P49" s="244">
        <f t="shared" si="39"/>
        <v>1.44</v>
      </c>
      <c r="Q49" s="244">
        <f t="shared" si="39"/>
        <v>12.22</v>
      </c>
      <c r="R49" s="256">
        <f t="shared" si="39"/>
        <v>8.1</v>
      </c>
    </row>
    <row r="50" spans="1:18">
      <c r="B50" s="244">
        <v>19</v>
      </c>
      <c r="C50" s="244">
        <f t="shared" ref="C50" si="40">C22*2</f>
        <v>3.68</v>
      </c>
      <c r="D50" s="244">
        <f t="shared" ref="D50:R50" si="41">D22*2</f>
        <v>11.02</v>
      </c>
      <c r="E50" s="244">
        <f t="shared" si="41"/>
        <v>12.4</v>
      </c>
      <c r="F50" s="256">
        <f t="shared" si="41"/>
        <v>14.52</v>
      </c>
      <c r="G50" s="244">
        <f t="shared" si="41"/>
        <v>13.72</v>
      </c>
      <c r="H50" s="244">
        <f t="shared" si="41"/>
        <v>22.94</v>
      </c>
      <c r="I50" s="244">
        <f t="shared" si="41"/>
        <v>25.16</v>
      </c>
      <c r="J50" s="256">
        <f t="shared" si="41"/>
        <v>21.02</v>
      </c>
      <c r="K50" s="244">
        <f t="shared" si="41"/>
        <v>33.340000000000003</v>
      </c>
      <c r="L50" s="244">
        <f t="shared" si="41"/>
        <v>35.06</v>
      </c>
      <c r="M50" s="244">
        <f t="shared" si="41"/>
        <v>30.22</v>
      </c>
      <c r="N50" s="256">
        <f t="shared" si="41"/>
        <v>21.88</v>
      </c>
      <c r="O50" s="244">
        <f t="shared" si="41"/>
        <v>37.74</v>
      </c>
      <c r="P50" s="244">
        <f t="shared" si="41"/>
        <v>1.7</v>
      </c>
      <c r="Q50" s="244">
        <f t="shared" si="41"/>
        <v>17.62</v>
      </c>
      <c r="R50" s="256">
        <f t="shared" si="41"/>
        <v>6.06</v>
      </c>
    </row>
    <row r="51" spans="1:18">
      <c r="B51" s="244">
        <v>20</v>
      </c>
      <c r="C51" s="244">
        <f t="shared" ref="C51" si="42">C23*2</f>
        <v>3.64</v>
      </c>
      <c r="D51" s="244">
        <f t="shared" ref="D51:R51" si="43">D23*2</f>
        <v>7.4</v>
      </c>
      <c r="E51" s="244">
        <f t="shared" si="43"/>
        <v>8.9</v>
      </c>
      <c r="F51" s="256">
        <f t="shared" si="43"/>
        <v>10.84</v>
      </c>
      <c r="G51" s="244">
        <f t="shared" si="43"/>
        <v>8.42</v>
      </c>
      <c r="H51" s="244">
        <f t="shared" si="43"/>
        <v>14.22</v>
      </c>
      <c r="I51" s="244">
        <f t="shared" si="43"/>
        <v>17.2</v>
      </c>
      <c r="J51" s="256">
        <f t="shared" si="43"/>
        <v>15.84</v>
      </c>
      <c r="K51" s="244">
        <f t="shared" si="43"/>
        <v>15.26</v>
      </c>
      <c r="L51" s="244">
        <f t="shared" si="43"/>
        <v>16.5</v>
      </c>
      <c r="M51" s="244">
        <f t="shared" si="43"/>
        <v>16.739999999999998</v>
      </c>
      <c r="N51" s="256">
        <f t="shared" si="43"/>
        <v>15.14</v>
      </c>
      <c r="O51" s="244">
        <f t="shared" si="43"/>
        <v>17.84</v>
      </c>
      <c r="P51" s="244">
        <f t="shared" si="43"/>
        <v>0.9</v>
      </c>
      <c r="Q51" s="244">
        <f t="shared" si="43"/>
        <v>6.64</v>
      </c>
      <c r="R51" s="256">
        <f t="shared" si="43"/>
        <v>6.04</v>
      </c>
    </row>
    <row r="52" spans="1:18">
      <c r="B52" s="244">
        <v>21</v>
      </c>
      <c r="C52" s="244">
        <f t="shared" ref="C52" si="44">C24*2</f>
        <v>4.8600000000000003</v>
      </c>
      <c r="D52" s="244">
        <f t="shared" ref="D52:R52" si="45">D24*2</f>
        <v>7.42</v>
      </c>
      <c r="E52" s="244">
        <f t="shared" si="45"/>
        <v>9.44</v>
      </c>
      <c r="F52" s="256">
        <f t="shared" si="45"/>
        <v>10.039999999999999</v>
      </c>
      <c r="G52" s="244">
        <f t="shared" si="45"/>
        <v>7.46</v>
      </c>
      <c r="H52" s="244">
        <f t="shared" si="45"/>
        <v>12.12</v>
      </c>
      <c r="I52" s="244">
        <f t="shared" si="45"/>
        <v>15.22</v>
      </c>
      <c r="J52" s="256">
        <f t="shared" si="45"/>
        <v>13.02</v>
      </c>
      <c r="K52" s="244">
        <f t="shared" si="45"/>
        <v>28.82</v>
      </c>
      <c r="L52" s="244">
        <f t="shared" si="45"/>
        <v>26.88</v>
      </c>
      <c r="M52" s="244">
        <f t="shared" si="45"/>
        <v>20.239999999999998</v>
      </c>
      <c r="N52" s="256">
        <f t="shared" si="45"/>
        <v>13.94</v>
      </c>
      <c r="O52" s="244">
        <f t="shared" si="45"/>
        <v>50</v>
      </c>
      <c r="P52" s="244">
        <f t="shared" si="45"/>
        <v>42.54</v>
      </c>
      <c r="Q52" s="244">
        <f t="shared" si="45"/>
        <v>29.42</v>
      </c>
      <c r="R52" s="256">
        <f t="shared" si="45"/>
        <v>11.6</v>
      </c>
    </row>
    <row r="53" spans="1:18">
      <c r="A53" s="48"/>
      <c r="B53" s="246">
        <v>22</v>
      </c>
      <c r="C53" s="246">
        <f>C25*2</f>
        <v>2.16</v>
      </c>
      <c r="D53" s="246">
        <f>D25*2</f>
        <v>5.72</v>
      </c>
      <c r="E53" s="246">
        <f t="shared" ref="E53:R53" si="46">E25*2</f>
        <v>8.1999999999999993</v>
      </c>
      <c r="F53" s="258">
        <f t="shared" si="46"/>
        <v>8.1999999999999993</v>
      </c>
      <c r="G53" s="246">
        <f t="shared" si="46"/>
        <v>6.94</v>
      </c>
      <c r="H53" s="246">
        <f t="shared" si="46"/>
        <v>18.739999999999998</v>
      </c>
      <c r="I53" s="246">
        <f t="shared" si="46"/>
        <v>27.4</v>
      </c>
      <c r="J53" s="258">
        <f t="shared" si="46"/>
        <v>27.4</v>
      </c>
      <c r="K53" s="246">
        <f t="shared" si="46"/>
        <v>25.16</v>
      </c>
      <c r="L53" s="246">
        <f t="shared" si="46"/>
        <v>35.799999999999997</v>
      </c>
      <c r="M53" s="246">
        <f t="shared" si="46"/>
        <v>24.48</v>
      </c>
      <c r="N53" s="258">
        <f t="shared" si="46"/>
        <v>24.48</v>
      </c>
      <c r="O53" s="246">
        <f t="shared" si="46"/>
        <v>35.159999999999997</v>
      </c>
      <c r="P53" s="246">
        <f t="shared" si="46"/>
        <v>18.260000000000002</v>
      </c>
      <c r="Q53" s="246">
        <f t="shared" si="46"/>
        <v>18.38</v>
      </c>
      <c r="R53" s="258">
        <f t="shared" si="46"/>
        <v>18.38</v>
      </c>
    </row>
    <row r="54" spans="1:18">
      <c r="B54" s="248" t="s">
        <v>76</v>
      </c>
      <c r="C54" s="82">
        <f t="shared" ref="C54:R54" si="47">MIN(C32:C53)</f>
        <v>2.08</v>
      </c>
      <c r="D54" s="82">
        <f t="shared" si="47"/>
        <v>2.2200000000000002</v>
      </c>
      <c r="E54" s="82">
        <f t="shared" si="47"/>
        <v>0.98</v>
      </c>
      <c r="F54" s="83">
        <f t="shared" si="47"/>
        <v>0.94</v>
      </c>
      <c r="G54" s="82">
        <f t="shared" si="47"/>
        <v>1.1399999999999999</v>
      </c>
      <c r="H54" s="82">
        <f t="shared" si="47"/>
        <v>1.2</v>
      </c>
      <c r="I54" s="82">
        <f t="shared" si="47"/>
        <v>1.4</v>
      </c>
      <c r="J54" s="83">
        <f t="shared" si="47"/>
        <v>0.94</v>
      </c>
      <c r="K54" s="82">
        <f t="shared" si="47"/>
        <v>1.1599999999999999</v>
      </c>
      <c r="L54" s="82">
        <f t="shared" si="47"/>
        <v>1.38</v>
      </c>
      <c r="M54" s="82">
        <f t="shared" si="47"/>
        <v>1.22</v>
      </c>
      <c r="N54" s="83">
        <f t="shared" si="47"/>
        <v>0.94</v>
      </c>
      <c r="O54" s="82">
        <f t="shared" si="47"/>
        <v>4.46</v>
      </c>
      <c r="P54" s="82">
        <f t="shared" si="47"/>
        <v>0.9</v>
      </c>
      <c r="Q54" s="82">
        <f t="shared" si="47"/>
        <v>1.58</v>
      </c>
      <c r="R54" s="83">
        <f t="shared" si="47"/>
        <v>0.94</v>
      </c>
    </row>
    <row r="55" spans="1:18">
      <c r="B55" s="248" t="s">
        <v>116</v>
      </c>
      <c r="C55" s="144">
        <f>AVERAGE(C32:C53)</f>
        <v>3.8709090909090906</v>
      </c>
      <c r="D55" s="144">
        <f t="shared" ref="D55:R55" si="48">AVERAGE(D32:D53)</f>
        <v>5.6963636363636363</v>
      </c>
      <c r="E55" s="144">
        <f t="shared" si="48"/>
        <v>6.8163636363636364</v>
      </c>
      <c r="F55" s="255">
        <f t="shared" si="48"/>
        <v>6.9872727272727273</v>
      </c>
      <c r="G55" s="144">
        <f t="shared" si="48"/>
        <v>6.1745454545454548</v>
      </c>
      <c r="H55" s="144">
        <f t="shared" si="48"/>
        <v>9.32909090909091</v>
      </c>
      <c r="I55" s="144">
        <f t="shared" si="48"/>
        <v>12.260909090909092</v>
      </c>
      <c r="J55" s="255">
        <f t="shared" si="48"/>
        <v>10.223636363636365</v>
      </c>
      <c r="K55" s="144">
        <f t="shared" si="48"/>
        <v>13.189090909090909</v>
      </c>
      <c r="L55" s="144">
        <f t="shared" si="48"/>
        <v>14.880909090909093</v>
      </c>
      <c r="M55" s="144">
        <f t="shared" si="48"/>
        <v>15.222727272727274</v>
      </c>
      <c r="N55" s="255">
        <f t="shared" si="48"/>
        <v>11.285454545454545</v>
      </c>
      <c r="O55" s="144">
        <f t="shared" si="48"/>
        <v>21.119090909090911</v>
      </c>
      <c r="P55" s="144">
        <f t="shared" si="48"/>
        <v>14.157272727272728</v>
      </c>
      <c r="Q55" s="144">
        <f t="shared" si="48"/>
        <v>14.168181818181818</v>
      </c>
      <c r="R55" s="255">
        <f t="shared" si="48"/>
        <v>7.6436363636363636</v>
      </c>
    </row>
    <row r="56" spans="1:18">
      <c r="B56" s="248" t="s">
        <v>44</v>
      </c>
      <c r="C56" s="82">
        <f>MAX(C32:C53)</f>
        <v>8.5399999999999991</v>
      </c>
      <c r="D56" s="82">
        <f t="shared" ref="D56:R56" si="49">MAX(D32:D53)</f>
        <v>11.02</v>
      </c>
      <c r="E56" s="82">
        <f t="shared" si="49"/>
        <v>12.4</v>
      </c>
      <c r="F56" s="83">
        <f t="shared" si="49"/>
        <v>14.52</v>
      </c>
      <c r="G56" s="82">
        <f t="shared" si="49"/>
        <v>13.72</v>
      </c>
      <c r="H56" s="82">
        <f t="shared" si="49"/>
        <v>22.94</v>
      </c>
      <c r="I56" s="82">
        <f t="shared" si="49"/>
        <v>27.7</v>
      </c>
      <c r="J56" s="83">
        <f t="shared" si="49"/>
        <v>27.7</v>
      </c>
      <c r="K56" s="82">
        <f t="shared" si="49"/>
        <v>33.340000000000003</v>
      </c>
      <c r="L56" s="82">
        <f t="shared" si="49"/>
        <v>37.159999999999997</v>
      </c>
      <c r="M56" s="82">
        <f t="shared" si="49"/>
        <v>30.22</v>
      </c>
      <c r="N56" s="83">
        <f t="shared" si="49"/>
        <v>25.56</v>
      </c>
      <c r="O56" s="82">
        <f t="shared" si="49"/>
        <v>50</v>
      </c>
      <c r="P56" s="82">
        <f t="shared" si="49"/>
        <v>42.54</v>
      </c>
      <c r="Q56" s="82">
        <f t="shared" si="49"/>
        <v>29.42</v>
      </c>
      <c r="R56" s="83">
        <f t="shared" si="49"/>
        <v>21.56</v>
      </c>
    </row>
  </sheetData>
  <sortState ref="B4:R25">
    <sortCondition ref="B4:B25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zoomScale="70" zoomScaleNormal="70" workbookViewId="0">
      <selection activeCell="T57" sqref="T57"/>
    </sheetView>
  </sheetViews>
  <sheetFormatPr defaultRowHeight="14.25"/>
  <sheetData/>
  <pageMargins left="0.7" right="0.7" top="0.75" bottom="0.75" header="0.3" footer="0.3"/>
  <pageSetup paperSize="9" scale="8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6"/>
  <sheetViews>
    <sheetView topLeftCell="A19" zoomScale="70" zoomScaleNormal="70" workbookViewId="0">
      <selection activeCell="B1" sqref="B1"/>
    </sheetView>
  </sheetViews>
  <sheetFormatPr defaultColWidth="7.625" defaultRowHeight="14.25"/>
  <cols>
    <col min="1" max="1024" width="7.625" style="4"/>
    <col min="1025" max="16384" width="7.625" style="5"/>
  </cols>
  <sheetData>
    <row r="1" spans="1:8" ht="15">
      <c r="A1" s="54" t="str">
        <f>IPC!A3</f>
        <v>IPC</v>
      </c>
      <c r="B1" s="54" t="str">
        <f>IPC!B3</f>
        <v>w1 c1</v>
      </c>
      <c r="C1" s="54" t="str">
        <f>IPC!C3</f>
        <v>w4 c1</v>
      </c>
      <c r="D1" s="54" t="str">
        <f>IPC!D3</f>
        <v>w16 c1</v>
      </c>
      <c r="E1" s="54" t="str">
        <f>IPC!E3</f>
        <v>w64 c1</v>
      </c>
      <c r="F1" s="17" t="s">
        <v>86</v>
      </c>
      <c r="G1" s="13"/>
      <c r="H1" s="13"/>
    </row>
    <row r="2" spans="1:8">
      <c r="A2" s="5" t="str">
        <f>IPC!A4</f>
        <v>#1</v>
      </c>
      <c r="B2" s="5">
        <f>IPC!B4</f>
        <v>0.67</v>
      </c>
      <c r="C2" s="5">
        <f>IPC!C4</f>
        <v>0.69</v>
      </c>
      <c r="D2" s="5">
        <f>IPC!D4</f>
        <v>0.19</v>
      </c>
      <c r="E2" s="5">
        <f>IPC!E4</f>
        <v>0.82</v>
      </c>
      <c r="F2" s="4">
        <f>SUM(B2:E2)</f>
        <v>2.3699999999999997</v>
      </c>
      <c r="G2" s="13"/>
      <c r="H2" s="13"/>
    </row>
    <row r="3" spans="1:8">
      <c r="A3" s="5" t="str">
        <f>IPC!A5</f>
        <v>#2</v>
      </c>
      <c r="B3" s="5">
        <f>IPC!B5</f>
        <v>0.67</v>
      </c>
      <c r="C3" s="5">
        <f>IPC!C5</f>
        <v>0.69</v>
      </c>
      <c r="D3" s="5">
        <f>IPC!D5</f>
        <v>0.19</v>
      </c>
      <c r="E3" s="5">
        <f>IPC!E5</f>
        <v>0.82</v>
      </c>
      <c r="F3" s="4">
        <f t="shared" ref="F3:F23" si="0">SUM(B3:E3)</f>
        <v>2.3699999999999997</v>
      </c>
      <c r="G3" s="13"/>
      <c r="H3" s="13"/>
    </row>
    <row r="4" spans="1:8">
      <c r="A4" s="5" t="str">
        <f>IPC!A6</f>
        <v>#3</v>
      </c>
      <c r="B4" s="5">
        <f>IPC!B6</f>
        <v>0.72</v>
      </c>
      <c r="C4" s="5">
        <f>IPC!C6</f>
        <v>0.78</v>
      </c>
      <c r="D4" s="5">
        <f>IPC!D6</f>
        <v>0.87</v>
      </c>
      <c r="E4" s="5">
        <f>IPC!E6</f>
        <v>0.85</v>
      </c>
      <c r="F4" s="4">
        <f t="shared" si="0"/>
        <v>3.22</v>
      </c>
      <c r="G4" s="13"/>
      <c r="H4" s="13"/>
    </row>
    <row r="5" spans="1:8">
      <c r="A5" s="5" t="str">
        <f>IPC!A7</f>
        <v>#4</v>
      </c>
      <c r="B5" s="5">
        <f>IPC!B7</f>
        <v>0.72</v>
      </c>
      <c r="C5" s="5">
        <f>IPC!C7</f>
        <v>0.78</v>
      </c>
      <c r="D5" s="5">
        <f>IPC!D7</f>
        <v>0.81</v>
      </c>
      <c r="E5" s="5">
        <f>IPC!E7</f>
        <v>0.85</v>
      </c>
      <c r="F5" s="4">
        <f t="shared" si="0"/>
        <v>3.16</v>
      </c>
      <c r="G5" s="13"/>
      <c r="H5" s="13"/>
    </row>
    <row r="6" spans="1:8">
      <c r="A6" s="5" t="str">
        <f>IPC!A8</f>
        <v>#5</v>
      </c>
      <c r="B6" s="5">
        <f>IPC!B8</f>
        <v>0.62</v>
      </c>
      <c r="C6" s="5">
        <f>IPC!C8</f>
        <v>0.89</v>
      </c>
      <c r="D6" s="5">
        <f>IPC!D8</f>
        <v>1.02</v>
      </c>
      <c r="E6" s="5">
        <f>IPC!E8</f>
        <v>0.84</v>
      </c>
      <c r="F6" s="4">
        <f t="shared" si="0"/>
        <v>3.37</v>
      </c>
      <c r="G6" s="13"/>
      <c r="H6" s="13"/>
    </row>
    <row r="7" spans="1:8">
      <c r="A7" s="5" t="str">
        <f>IPC!A9</f>
        <v>#6</v>
      </c>
      <c r="B7" s="5">
        <f>IPC!B9</f>
        <v>0.52</v>
      </c>
      <c r="C7" s="5">
        <f>IPC!C9</f>
        <v>0.59</v>
      </c>
      <c r="D7" s="5">
        <f>IPC!D9</f>
        <v>0.72</v>
      </c>
      <c r="E7" s="5">
        <f>IPC!E9</f>
        <v>0.82</v>
      </c>
      <c r="F7" s="4">
        <f t="shared" si="0"/>
        <v>2.65</v>
      </c>
      <c r="G7" s="13"/>
      <c r="H7" s="13"/>
    </row>
    <row r="8" spans="1:8">
      <c r="A8" s="5" t="str">
        <f>IPC!A10</f>
        <v>#7</v>
      </c>
      <c r="B8" s="5">
        <f>IPC!B10</f>
        <v>0.79</v>
      </c>
      <c r="C8" s="5">
        <f>IPC!C10</f>
        <v>0.88</v>
      </c>
      <c r="D8" s="5">
        <f>IPC!D10</f>
        <v>1.23</v>
      </c>
      <c r="E8" s="5">
        <f>IPC!E10</f>
        <v>1.19</v>
      </c>
      <c r="F8" s="4">
        <f t="shared" si="0"/>
        <v>4.09</v>
      </c>
      <c r="G8" s="13"/>
      <c r="H8" s="13"/>
    </row>
    <row r="9" spans="1:8">
      <c r="A9" s="5" t="str">
        <f>IPC!A11</f>
        <v>#8</v>
      </c>
      <c r="B9" s="5">
        <f>IPC!B11</f>
        <v>0.37</v>
      </c>
      <c r="C9" s="5">
        <f>IPC!C11</f>
        <v>0.74</v>
      </c>
      <c r="D9" s="5">
        <f>IPC!D11</f>
        <v>0.92</v>
      </c>
      <c r="E9" s="5">
        <f>IPC!E11</f>
        <v>1.29</v>
      </c>
      <c r="F9" s="4">
        <f t="shared" si="0"/>
        <v>3.32</v>
      </c>
      <c r="G9" s="13"/>
      <c r="H9" s="13"/>
    </row>
    <row r="10" spans="1:8">
      <c r="A10" s="5" t="str">
        <f>IPC!A12</f>
        <v>#9</v>
      </c>
      <c r="B10" s="5">
        <f>IPC!B12</f>
        <v>0.39</v>
      </c>
      <c r="C10" s="5">
        <f>IPC!C12</f>
        <v>0.83</v>
      </c>
      <c r="D10" s="5">
        <f>IPC!D12</f>
        <v>1.57</v>
      </c>
      <c r="E10" s="5">
        <f>IPC!E12</f>
        <v>2.17</v>
      </c>
      <c r="F10" s="4">
        <f t="shared" si="0"/>
        <v>4.96</v>
      </c>
      <c r="G10" s="13"/>
      <c r="H10" s="13"/>
    </row>
    <row r="11" spans="1:8">
      <c r="A11" s="5" t="str">
        <f>IPC!A13</f>
        <v>#10</v>
      </c>
      <c r="B11" s="5">
        <f>IPC!B13</f>
        <v>0.32</v>
      </c>
      <c r="C11" s="5">
        <f>IPC!C13</f>
        <v>0.68</v>
      </c>
      <c r="D11" s="5">
        <f>IPC!D13</f>
        <v>1.47</v>
      </c>
      <c r="E11" s="5">
        <f>IPC!E13</f>
        <v>2.4</v>
      </c>
      <c r="F11" s="4">
        <f t="shared" si="0"/>
        <v>4.8699999999999992</v>
      </c>
      <c r="G11" s="13"/>
      <c r="H11" s="13"/>
    </row>
    <row r="12" spans="1:8">
      <c r="A12" s="5" t="str">
        <f>IPC!A14</f>
        <v>#11</v>
      </c>
      <c r="B12" s="5">
        <f>IPC!B14</f>
        <v>0.76</v>
      </c>
      <c r="C12" s="5">
        <f>IPC!C14</f>
        <v>0.76</v>
      </c>
      <c r="D12" s="5">
        <f>IPC!D14</f>
        <v>0.76</v>
      </c>
      <c r="E12" s="5">
        <f>IPC!E14</f>
        <v>0.76</v>
      </c>
      <c r="F12" s="4">
        <f t="shared" si="0"/>
        <v>3.04</v>
      </c>
      <c r="G12" s="13"/>
      <c r="H12" s="13"/>
    </row>
    <row r="13" spans="1:8">
      <c r="A13" s="5" t="str">
        <f>IPC!A15</f>
        <v>#12</v>
      </c>
      <c r="B13" s="5">
        <f>IPC!B15</f>
        <v>0.93</v>
      </c>
      <c r="C13" s="5">
        <f>IPC!C15</f>
        <v>1.1599999999999999</v>
      </c>
      <c r="D13" s="5">
        <f>IPC!D15</f>
        <v>1.27</v>
      </c>
      <c r="E13" s="5">
        <f>IPC!E15</f>
        <v>1.26</v>
      </c>
      <c r="F13" s="4">
        <f t="shared" si="0"/>
        <v>4.62</v>
      </c>
      <c r="G13" s="13"/>
      <c r="H13" s="13"/>
    </row>
    <row r="14" spans="1:8">
      <c r="A14" s="5" t="str">
        <f>IPC!A16</f>
        <v>#13</v>
      </c>
      <c r="B14" s="5">
        <f>IPC!B16</f>
        <v>0.87</v>
      </c>
      <c r="C14" s="5">
        <f>IPC!C16</f>
        <v>0.85</v>
      </c>
      <c r="D14" s="5">
        <f>IPC!D16</f>
        <v>0.24</v>
      </c>
      <c r="E14" s="5">
        <f>IPC!E16</f>
        <v>0.84</v>
      </c>
      <c r="F14" s="4">
        <f t="shared" si="0"/>
        <v>2.8</v>
      </c>
      <c r="G14" s="13"/>
      <c r="H14" s="13"/>
    </row>
    <row r="15" spans="1:8">
      <c r="A15" s="5" t="str">
        <f>IPC!A17</f>
        <v>#14</v>
      </c>
      <c r="B15" s="5">
        <f>IPC!B17</f>
        <v>0.77</v>
      </c>
      <c r="C15" s="5">
        <f>IPC!C17</f>
        <v>1.1299999999999999</v>
      </c>
      <c r="D15" s="5">
        <f>IPC!D17</f>
        <v>1.39</v>
      </c>
      <c r="E15" s="5">
        <f>IPC!E17</f>
        <v>1.41</v>
      </c>
      <c r="F15" s="4">
        <f t="shared" si="0"/>
        <v>4.7</v>
      </c>
      <c r="G15" s="13"/>
      <c r="H15" s="13"/>
    </row>
    <row r="16" spans="1:8">
      <c r="A16" s="5" t="str">
        <f>IPC!A18</f>
        <v>#15</v>
      </c>
      <c r="B16" s="5">
        <f>IPC!B18</f>
        <v>0.7</v>
      </c>
      <c r="C16" s="5">
        <f>IPC!C18</f>
        <v>0.99</v>
      </c>
      <c r="D16" s="5">
        <f>IPC!D18</f>
        <v>0.66</v>
      </c>
      <c r="E16" s="5">
        <f>IPC!E18</f>
        <v>3.92</v>
      </c>
      <c r="F16" s="4">
        <f t="shared" si="0"/>
        <v>6.27</v>
      </c>
      <c r="G16" s="13"/>
      <c r="H16" s="13"/>
    </row>
    <row r="17" spans="1:8">
      <c r="A17" s="5" t="str">
        <f>IPC!A19</f>
        <v>#16</v>
      </c>
      <c r="B17" s="5">
        <f>IPC!B19</f>
        <v>0.89</v>
      </c>
      <c r="C17" s="5">
        <f>IPC!C19</f>
        <v>2.5499999999999998</v>
      </c>
      <c r="D17" s="5">
        <f>IPC!D19</f>
        <v>3.66</v>
      </c>
      <c r="E17" s="5">
        <f>IPC!E19</f>
        <v>3.66</v>
      </c>
      <c r="F17" s="4">
        <f t="shared" si="0"/>
        <v>10.76</v>
      </c>
      <c r="G17" s="13"/>
      <c r="H17" s="13"/>
    </row>
    <row r="18" spans="1:8">
      <c r="A18" s="77" t="str">
        <f>IPC!A20</f>
        <v>#17</v>
      </c>
      <c r="B18" s="77">
        <f>IPC!B20</f>
        <v>0.42</v>
      </c>
      <c r="C18" s="77">
        <f>IPC!C20</f>
        <v>0.42</v>
      </c>
      <c r="D18" s="77">
        <f>IPC!D20</f>
        <v>0.42</v>
      </c>
      <c r="E18" s="77">
        <f>IPC!E20</f>
        <v>0.42</v>
      </c>
      <c r="F18" s="66">
        <f t="shared" si="0"/>
        <v>1.68</v>
      </c>
      <c r="G18" s="13"/>
      <c r="H18" s="13"/>
    </row>
    <row r="19" spans="1:8">
      <c r="A19" s="77" t="str">
        <f>IPC!A21</f>
        <v>#18</v>
      </c>
      <c r="B19" s="77">
        <f>IPC!B21</f>
        <v>0.53</v>
      </c>
      <c r="C19" s="77">
        <f>IPC!C21</f>
        <v>0.64</v>
      </c>
      <c r="D19" s="77">
        <f>IPC!D21</f>
        <v>1.22</v>
      </c>
      <c r="E19" s="77">
        <f>IPC!E21</f>
        <v>0.92</v>
      </c>
      <c r="F19" s="66">
        <f t="shared" si="0"/>
        <v>3.3099999999999996</v>
      </c>
      <c r="G19" s="13"/>
      <c r="H19" s="13"/>
    </row>
    <row r="20" spans="1:8">
      <c r="A20" s="77" t="str">
        <f>IPC!A22</f>
        <v>#19</v>
      </c>
      <c r="B20" s="77">
        <f>IPC!B22</f>
        <v>0.31</v>
      </c>
      <c r="C20" s="77">
        <f>IPC!C22</f>
        <v>0.63</v>
      </c>
      <c r="D20" s="77">
        <f>IPC!D22</f>
        <v>0.8</v>
      </c>
      <c r="E20" s="77">
        <f>IPC!E22</f>
        <v>1.1200000000000001</v>
      </c>
      <c r="F20" s="66">
        <f t="shared" si="0"/>
        <v>2.8600000000000003</v>
      </c>
      <c r="G20" s="13"/>
      <c r="H20" s="13"/>
    </row>
    <row r="21" spans="1:8">
      <c r="A21" s="77" t="str">
        <f>IPC!A23</f>
        <v>#20</v>
      </c>
      <c r="B21" s="77">
        <f>IPC!B23</f>
        <v>0.31</v>
      </c>
      <c r="C21" s="77">
        <f>IPC!C23</f>
        <v>0.67</v>
      </c>
      <c r="D21" s="77">
        <f>IPC!D23</f>
        <v>1.4</v>
      </c>
      <c r="E21" s="77">
        <f>IPC!E23</f>
        <v>2.46</v>
      </c>
      <c r="F21" s="66">
        <f t="shared" si="0"/>
        <v>4.84</v>
      </c>
      <c r="G21" s="13"/>
      <c r="H21" s="13"/>
    </row>
    <row r="22" spans="1:8">
      <c r="A22" s="77" t="str">
        <f>IPC!A24</f>
        <v>#21</v>
      </c>
      <c r="B22" s="77">
        <f>IPC!B24</f>
        <v>0.77</v>
      </c>
      <c r="C22" s="77">
        <f>IPC!C24</f>
        <v>1.1399999999999999</v>
      </c>
      <c r="D22" s="77">
        <f>IPC!D24</f>
        <v>1.39</v>
      </c>
      <c r="E22" s="77">
        <f>IPC!E24</f>
        <v>1.39</v>
      </c>
      <c r="F22" s="66">
        <f t="shared" si="0"/>
        <v>4.6899999999999995</v>
      </c>
      <c r="G22" s="13"/>
      <c r="H22" s="13"/>
    </row>
    <row r="23" spans="1:8">
      <c r="A23" s="77" t="str">
        <f>IPC!A25</f>
        <v>#22</v>
      </c>
      <c r="B23" s="77">
        <f>IPC!B25</f>
        <v>0.9</v>
      </c>
      <c r="C23" s="77">
        <f>IPC!C25</f>
        <v>2.58</v>
      </c>
      <c r="D23" s="77">
        <f>IPC!D25</f>
        <v>3.75</v>
      </c>
      <c r="E23" s="77">
        <f>IPC!E25</f>
        <v>3.75</v>
      </c>
      <c r="F23" s="66">
        <f t="shared" si="0"/>
        <v>10.98</v>
      </c>
      <c r="G23" s="13"/>
      <c r="H23" s="13"/>
    </row>
    <row r="24" spans="1:8">
      <c r="G24" s="13"/>
      <c r="H24" s="13"/>
    </row>
    <row r="26" spans="1:8">
      <c r="B26" s="194" t="s">
        <v>170</v>
      </c>
    </row>
  </sheetData>
  <sortState ref="G2:H23">
    <sortCondition ref="G2:G23"/>
  </sortState>
  <pageMargins left="0" right="0" top="0.39410000000000001" bottom="0.39410000000000001" header="0" footer="0"/>
  <headerFooter>
    <oddHeader>&amp;C&amp;A</oddHeader>
    <oddFooter>&amp;CPage &amp;P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6"/>
  <sheetViews>
    <sheetView zoomScaleNormal="100" workbookViewId="0">
      <selection activeCell="I25" sqref="I25"/>
    </sheetView>
  </sheetViews>
  <sheetFormatPr defaultColWidth="7.625" defaultRowHeight="14.25"/>
  <cols>
    <col min="1" max="1024" width="7.625" style="6"/>
    <col min="1025" max="16384" width="7.625" style="5"/>
  </cols>
  <sheetData>
    <row r="1" spans="1:5" ht="15">
      <c r="A1" s="54" t="str">
        <f>BW!A3</f>
        <v>BW(GB/s)</v>
      </c>
      <c r="B1" s="55" t="str">
        <f>BW!B3</f>
        <v>w1 c1</v>
      </c>
      <c r="C1" s="55" t="str">
        <f>BW!C3</f>
        <v>w4 c1</v>
      </c>
      <c r="D1" s="55" t="str">
        <f>BW!D3</f>
        <v>w16 c1</v>
      </c>
      <c r="E1" s="55" t="str">
        <f>BW!E3</f>
        <v>w64 c1</v>
      </c>
    </row>
    <row r="2" spans="1:5">
      <c r="A2" s="5" t="str">
        <f>BW!A4</f>
        <v>#1</v>
      </c>
      <c r="B2" s="6">
        <f>BW!B4</f>
        <v>2.78</v>
      </c>
      <c r="C2" s="6">
        <f>BW!C4</f>
        <v>3</v>
      </c>
      <c r="D2" s="6">
        <f>BW!D4</f>
        <v>0.98</v>
      </c>
      <c r="E2" s="6">
        <f>BW!E4</f>
        <v>0.94</v>
      </c>
    </row>
    <row r="3" spans="1:5">
      <c r="A3" s="5" t="str">
        <f>BW!A5</f>
        <v>#2</v>
      </c>
      <c r="B3" s="6">
        <f>BW!B5</f>
        <v>2.64</v>
      </c>
      <c r="C3" s="6">
        <f>BW!C5</f>
        <v>3</v>
      </c>
      <c r="D3" s="6">
        <f>BW!D5</f>
        <v>0.98</v>
      </c>
      <c r="E3" s="6">
        <f>BW!E5</f>
        <v>0.94</v>
      </c>
    </row>
    <row r="4" spans="1:5">
      <c r="A4" s="5" t="str">
        <f>BW!A6</f>
        <v>#3</v>
      </c>
      <c r="B4" s="6">
        <f>BW!B6</f>
        <v>3.2</v>
      </c>
      <c r="C4" s="6">
        <f>BW!C6</f>
        <v>2.9</v>
      </c>
      <c r="D4" s="6">
        <f>BW!D6</f>
        <v>4.78</v>
      </c>
      <c r="E4" s="6">
        <f>BW!E6</f>
        <v>0.98</v>
      </c>
    </row>
    <row r="5" spans="1:5">
      <c r="A5" s="5" t="str">
        <f>BW!A7</f>
        <v>#4</v>
      </c>
      <c r="B5" s="6">
        <f>BW!B7</f>
        <v>2.4</v>
      </c>
      <c r="C5" s="6">
        <f>BW!C7</f>
        <v>2.2999999999999998</v>
      </c>
      <c r="D5" s="6">
        <f>BW!D7</f>
        <v>2.7</v>
      </c>
      <c r="E5" s="6">
        <f>BW!E7</f>
        <v>1</v>
      </c>
    </row>
    <row r="6" spans="1:5">
      <c r="A6" s="5" t="str">
        <f>BW!A8</f>
        <v>#5</v>
      </c>
      <c r="B6" s="6">
        <f>BW!B8</f>
        <v>3.24</v>
      </c>
      <c r="C6" s="6">
        <f>BW!C8</f>
        <v>4.72</v>
      </c>
      <c r="D6" s="6">
        <f>BW!D8</f>
        <v>5.4</v>
      </c>
      <c r="E6" s="6">
        <f>BW!E8</f>
        <v>1.1000000000000001</v>
      </c>
    </row>
    <row r="7" spans="1:5">
      <c r="A7" s="5" t="str">
        <f>BW!A9</f>
        <v>#6</v>
      </c>
      <c r="B7" s="6">
        <f>BW!B9</f>
        <v>6.72</v>
      </c>
      <c r="C7" s="6">
        <f>BW!C9</f>
        <v>8.16</v>
      </c>
      <c r="D7" s="6">
        <f>BW!D9</f>
        <v>7.66</v>
      </c>
      <c r="E7" s="6">
        <f>BW!E9</f>
        <v>8.6199999999999992</v>
      </c>
    </row>
    <row r="8" spans="1:5">
      <c r="A8" s="5" t="str">
        <f>BW!A10</f>
        <v>#7</v>
      </c>
      <c r="B8" s="6">
        <f>BW!B10</f>
        <v>8.5399999999999991</v>
      </c>
      <c r="C8" s="6">
        <f>BW!C10</f>
        <v>8.24</v>
      </c>
      <c r="D8" s="6">
        <f>BW!D10</f>
        <v>10.119999999999999</v>
      </c>
      <c r="E8" s="6">
        <f>BW!E10</f>
        <v>9.74</v>
      </c>
    </row>
    <row r="9" spans="1:5">
      <c r="A9" s="5" t="str">
        <f>BW!A11</f>
        <v>#8</v>
      </c>
      <c r="B9" s="6">
        <f>BW!B11</f>
        <v>6.42</v>
      </c>
      <c r="C9" s="6">
        <f>BW!C11</f>
        <v>11.02</v>
      </c>
      <c r="D9" s="6">
        <f>BW!D11</f>
        <v>12.4</v>
      </c>
      <c r="E9" s="6">
        <f>BW!E11</f>
        <v>14.52</v>
      </c>
    </row>
    <row r="10" spans="1:5">
      <c r="A10" s="5" t="str">
        <f>BW!A12</f>
        <v>#9</v>
      </c>
      <c r="B10" s="6">
        <f>BW!B12</f>
        <v>3.8</v>
      </c>
      <c r="C10" s="6">
        <f>BW!C12</f>
        <v>8.32</v>
      </c>
      <c r="D10" s="6">
        <f>BW!D12</f>
        <v>12.4</v>
      </c>
      <c r="E10" s="6">
        <f>BW!E12</f>
        <v>13.24</v>
      </c>
    </row>
    <row r="11" spans="1:5">
      <c r="A11" s="5" t="str">
        <f>BW!A13</f>
        <v>#10</v>
      </c>
      <c r="B11" s="6">
        <f>BW!B13</f>
        <v>3.72</v>
      </c>
      <c r="C11" s="6">
        <f>BW!C13</f>
        <v>8.16</v>
      </c>
      <c r="D11" s="6">
        <f>BW!D13</f>
        <v>11.86</v>
      </c>
      <c r="E11" s="6">
        <f>BW!E13</f>
        <v>13.18</v>
      </c>
    </row>
    <row r="12" spans="1:5">
      <c r="A12" s="5" t="str">
        <f>BW!A14</f>
        <v>#11</v>
      </c>
      <c r="B12" s="6">
        <f>BW!B14</f>
        <v>2.2200000000000002</v>
      </c>
      <c r="C12" s="6">
        <f>BW!C14</f>
        <v>2.2200000000000002</v>
      </c>
      <c r="D12" s="6">
        <f>BW!D14</f>
        <v>2.2000000000000002</v>
      </c>
      <c r="E12" s="6">
        <f>BW!E14</f>
        <v>2.2000000000000002</v>
      </c>
    </row>
    <row r="13" spans="1:5">
      <c r="A13" s="5" t="str">
        <f>BW!A15</f>
        <v>#12</v>
      </c>
      <c r="B13" s="6">
        <f>BW!B15</f>
        <v>2.08</v>
      </c>
      <c r="C13" s="6">
        <f>BW!C15</f>
        <v>2.36</v>
      </c>
      <c r="D13" s="6">
        <f>BW!D15</f>
        <v>3.52</v>
      </c>
      <c r="E13" s="6">
        <f>BW!E15</f>
        <v>3.74</v>
      </c>
    </row>
    <row r="14" spans="1:5">
      <c r="A14" s="5" t="str">
        <f>BW!A16</f>
        <v>#13</v>
      </c>
      <c r="B14" s="6">
        <f>BW!B16</f>
        <v>2.14</v>
      </c>
      <c r="C14" s="6">
        <f>BW!C16</f>
        <v>2.42</v>
      </c>
      <c r="D14" s="6">
        <f>BW!D16</f>
        <v>1.02</v>
      </c>
      <c r="E14" s="6">
        <f>BW!E16</f>
        <v>0.98</v>
      </c>
    </row>
    <row r="15" spans="1:5">
      <c r="A15" s="5" t="str">
        <f>BW!A17</f>
        <v>#14</v>
      </c>
      <c r="B15" s="6">
        <f>BW!B17</f>
        <v>4.84</v>
      </c>
      <c r="C15" s="6">
        <f>BW!C17</f>
        <v>7.38</v>
      </c>
      <c r="D15" s="6">
        <f>BW!D17</f>
        <v>9.42</v>
      </c>
      <c r="E15" s="6">
        <f>BW!E17</f>
        <v>10.14</v>
      </c>
    </row>
    <row r="16" spans="1:5">
      <c r="A16" s="5" t="str">
        <f>BW!A18</f>
        <v>#15</v>
      </c>
      <c r="B16" s="6">
        <f>BW!B18</f>
        <v>2.4</v>
      </c>
      <c r="C16" s="6">
        <f>BW!C18</f>
        <v>3.9</v>
      </c>
      <c r="D16" s="6">
        <f>BW!D18</f>
        <v>3.42</v>
      </c>
      <c r="E16" s="6">
        <f>BW!E18</f>
        <v>8.9</v>
      </c>
    </row>
    <row r="17" spans="1:5">
      <c r="A17" s="5" t="str">
        <f>BW!A19</f>
        <v>#16</v>
      </c>
      <c r="B17" s="6">
        <f>BW!B19</f>
        <v>2.3199999999999998</v>
      </c>
      <c r="C17" s="6">
        <f>BW!C19</f>
        <v>6.08</v>
      </c>
      <c r="D17" s="6">
        <f>BW!D19</f>
        <v>8.6199999999999992</v>
      </c>
      <c r="E17" s="6">
        <f>BW!E19</f>
        <v>8.6199999999999992</v>
      </c>
    </row>
    <row r="18" spans="1:5">
      <c r="A18" s="77" t="str">
        <f>BW!A20</f>
        <v>#17</v>
      </c>
      <c r="B18" s="78">
        <f>BW!B20</f>
        <v>4.5999999999999996</v>
      </c>
      <c r="C18" s="78">
        <f>BW!C20</f>
        <v>4.5999999999999996</v>
      </c>
      <c r="D18" s="78">
        <f>BW!D20</f>
        <v>4.62</v>
      </c>
      <c r="E18" s="78">
        <f>BW!E20</f>
        <v>4.62</v>
      </c>
    </row>
    <row r="19" spans="1:5">
      <c r="A19" s="77" t="str">
        <f>BW!A21</f>
        <v>#18</v>
      </c>
      <c r="B19" s="78">
        <f>BW!B21</f>
        <v>6.76</v>
      </c>
      <c r="C19" s="78">
        <f>BW!C21</f>
        <v>7.96</v>
      </c>
      <c r="D19" s="78">
        <f>BW!D21</f>
        <v>9.48</v>
      </c>
      <c r="E19" s="78">
        <f>BW!E21</f>
        <v>8.7799999999999994</v>
      </c>
    </row>
    <row r="20" spans="1:5">
      <c r="A20" s="77" t="str">
        <f>BW!A22</f>
        <v>#19</v>
      </c>
      <c r="B20" s="78">
        <f>BW!B22</f>
        <v>3.68</v>
      </c>
      <c r="C20" s="78">
        <f>BW!C22</f>
        <v>7.4</v>
      </c>
      <c r="D20" s="78">
        <f>BW!D22</f>
        <v>8.9</v>
      </c>
      <c r="E20" s="78">
        <f>BW!E22</f>
        <v>10.84</v>
      </c>
    </row>
    <row r="21" spans="1:5">
      <c r="A21" s="77" t="str">
        <f>BW!A23</f>
        <v>#20</v>
      </c>
      <c r="B21" s="78">
        <f>BW!B23</f>
        <v>3.64</v>
      </c>
      <c r="C21" s="78">
        <f>BW!C23</f>
        <v>8.0399999999999991</v>
      </c>
      <c r="D21" s="78">
        <f>BW!D23</f>
        <v>11.84</v>
      </c>
      <c r="E21" s="78">
        <f>BW!E23</f>
        <v>12.4</v>
      </c>
    </row>
    <row r="22" spans="1:5">
      <c r="A22" s="77" t="str">
        <f>BW!A24</f>
        <v>#21</v>
      </c>
      <c r="B22" s="78">
        <f>BW!B24</f>
        <v>4.8600000000000003</v>
      </c>
      <c r="C22" s="78">
        <f>BW!C24</f>
        <v>7.42</v>
      </c>
      <c r="D22" s="78">
        <f>BW!D24</f>
        <v>9.44</v>
      </c>
      <c r="E22" s="78">
        <f>BW!E24</f>
        <v>10.039999999999999</v>
      </c>
    </row>
    <row r="23" spans="1:5">
      <c r="A23" s="77" t="str">
        <f>BW!A25</f>
        <v>#22</v>
      </c>
      <c r="B23" s="78">
        <f>BW!B25</f>
        <v>2.16</v>
      </c>
      <c r="C23" s="78">
        <f>BW!C25</f>
        <v>5.72</v>
      </c>
      <c r="D23" s="78">
        <f>BW!D25</f>
        <v>8.1999999999999993</v>
      </c>
      <c r="E23" s="78">
        <f>BW!E25</f>
        <v>8.1999999999999993</v>
      </c>
    </row>
    <row r="26" spans="1:5">
      <c r="B26" s="194" t="s">
        <v>171</v>
      </c>
    </row>
  </sheetData>
  <sortState ref="G2:H23">
    <sortCondition ref="H2:H23"/>
  </sortState>
  <pageMargins left="0" right="0" top="0.39410000000000001" bottom="0.39410000000000001" header="0" footer="0"/>
  <headerFooter>
    <oddHeader>&amp;C&amp;A</oddHeader>
    <oddFooter>&amp;CPage &amp;P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zoomScale="115" zoomScaleNormal="115" workbookViewId="0">
      <selection activeCell="M28" sqref="M28"/>
    </sheetView>
  </sheetViews>
  <sheetFormatPr defaultRowHeight="14.25"/>
  <sheetData>
    <row r="1" spans="1:5" ht="15">
      <c r="A1" s="30" t="str">
        <f>miss!A3</f>
        <v>L1 Miss Panelty</v>
      </c>
      <c r="B1" s="30" t="str">
        <f>miss!B3</f>
        <v>w1 c1</v>
      </c>
      <c r="C1" s="30" t="str">
        <f>miss!C3</f>
        <v>w4 c1</v>
      </c>
      <c r="D1" s="30" t="str">
        <f>miss!D3</f>
        <v>w16 c1</v>
      </c>
      <c r="E1" s="30" t="str">
        <f>miss!E3</f>
        <v>w64 c1</v>
      </c>
    </row>
    <row r="2" spans="1:5">
      <c r="A2" t="str">
        <f>miss!A4</f>
        <v>#1</v>
      </c>
      <c r="B2" s="56">
        <f>miss!B4</f>
        <v>203.51</v>
      </c>
      <c r="C2" s="56">
        <f>miss!C4</f>
        <v>200.81</v>
      </c>
      <c r="D2" s="56">
        <f>miss!D4</f>
        <v>412.31</v>
      </c>
      <c r="E2" s="56">
        <f>miss!E4</f>
        <v>419.75</v>
      </c>
    </row>
    <row r="3" spans="1:5">
      <c r="A3" t="str">
        <f>miss!A5</f>
        <v>#2</v>
      </c>
      <c r="B3" s="56">
        <f>miss!B5</f>
        <v>214.5</v>
      </c>
      <c r="C3" s="56">
        <f>miss!C5</f>
        <v>200.72</v>
      </c>
      <c r="D3" s="56">
        <f>miss!D5</f>
        <v>412.55</v>
      </c>
      <c r="E3" s="56">
        <f>miss!E5</f>
        <v>421.78</v>
      </c>
    </row>
    <row r="4" spans="1:5">
      <c r="A4" t="str">
        <f>miss!A6</f>
        <v>#3</v>
      </c>
      <c r="B4" s="56">
        <f>miss!B6</f>
        <v>201.47</v>
      </c>
      <c r="C4" s="56">
        <f>miss!C6</f>
        <v>207.82</v>
      </c>
      <c r="D4" s="56">
        <f>miss!D6</f>
        <v>168.27</v>
      </c>
      <c r="E4" s="56">
        <f>miss!E6</f>
        <v>408.43</v>
      </c>
    </row>
    <row r="5" spans="1:5">
      <c r="A5" t="str">
        <f>miss!A7</f>
        <v>#4</v>
      </c>
      <c r="B5" s="56">
        <f>miss!B7</f>
        <v>213.69</v>
      </c>
      <c r="C5" s="56">
        <f>miss!C7</f>
        <v>229.57</v>
      </c>
      <c r="D5" s="56">
        <f>miss!D7</f>
        <v>210.25</v>
      </c>
      <c r="E5" s="56">
        <f>miss!E7</f>
        <v>407.34</v>
      </c>
    </row>
    <row r="6" spans="1:5">
      <c r="A6" t="str">
        <f>miss!A8</f>
        <v>#5</v>
      </c>
      <c r="B6" s="56">
        <f>miss!B8</f>
        <v>182.07</v>
      </c>
      <c r="C6" s="56">
        <f>miss!C8</f>
        <v>160.94</v>
      </c>
      <c r="D6" s="56">
        <f>miss!D8</f>
        <v>167.24</v>
      </c>
      <c r="E6" s="56">
        <f>miss!E8</f>
        <v>375.63</v>
      </c>
    </row>
    <row r="7" spans="1:5">
      <c r="A7" t="str">
        <f>miss!A9</f>
        <v>#6</v>
      </c>
      <c r="B7" s="56">
        <f>miss!B9</f>
        <v>158.99</v>
      </c>
      <c r="C7" s="56">
        <f>miss!C9</f>
        <v>153.61000000000001</v>
      </c>
      <c r="D7" s="56">
        <f>miss!D9</f>
        <v>148.25</v>
      </c>
      <c r="E7" s="56">
        <f>miss!E9</f>
        <v>146.38</v>
      </c>
    </row>
    <row r="8" spans="1:5">
      <c r="A8" t="str">
        <f>miss!A10</f>
        <v>#7</v>
      </c>
      <c r="B8" s="56">
        <f>miss!B10</f>
        <v>102.31</v>
      </c>
      <c r="C8" s="56">
        <f>miss!C10</f>
        <v>111.07</v>
      </c>
      <c r="D8" s="56">
        <f>miss!D10</f>
        <v>129.28</v>
      </c>
      <c r="E8" s="56">
        <f>miss!E10</f>
        <v>120.47</v>
      </c>
    </row>
    <row r="9" spans="1:5">
      <c r="A9" t="str">
        <f>miss!A11</f>
        <v>#8</v>
      </c>
      <c r="B9" s="56">
        <f>miss!B11</f>
        <v>111.2</v>
      </c>
      <c r="C9" s="56">
        <f>miss!C11</f>
        <v>103.01</v>
      </c>
      <c r="D9" s="56">
        <f>miss!D11</f>
        <v>109.37</v>
      </c>
      <c r="E9" s="56">
        <f>miss!E11</f>
        <v>122.27</v>
      </c>
    </row>
    <row r="10" spans="1:5">
      <c r="A10" t="str">
        <f>miss!A12</f>
        <v>#9</v>
      </c>
      <c r="B10" s="56">
        <f>miss!B12</f>
        <v>164.97</v>
      </c>
      <c r="C10" s="56">
        <f>miss!C12</f>
        <v>137.86000000000001</v>
      </c>
      <c r="D10" s="56">
        <f>miss!D12</f>
        <v>164.03</v>
      </c>
      <c r="E10" s="56">
        <f>miss!E12</f>
        <v>236.31</v>
      </c>
    </row>
    <row r="11" spans="1:5">
      <c r="A11" t="str">
        <f>miss!A13</f>
        <v>#10</v>
      </c>
      <c r="B11" s="56">
        <f>miss!B13</f>
        <v>162.19</v>
      </c>
      <c r="C11" s="56">
        <f>miss!C13</f>
        <v>127.24</v>
      </c>
      <c r="D11" s="56">
        <f>miss!D13</f>
        <v>170.88</v>
      </c>
      <c r="E11" s="56">
        <f>miss!E13</f>
        <v>292.92</v>
      </c>
    </row>
    <row r="12" spans="1:5">
      <c r="A12" t="str">
        <f>miss!A14</f>
        <v>#11</v>
      </c>
      <c r="B12" s="56">
        <f>miss!B14</f>
        <v>207.44</v>
      </c>
      <c r="C12" s="56">
        <f>miss!C14</f>
        <v>207.44</v>
      </c>
      <c r="D12" s="56">
        <f>miss!D14</f>
        <v>207.18</v>
      </c>
      <c r="E12" s="56">
        <f>miss!E14</f>
        <v>207.18</v>
      </c>
    </row>
    <row r="13" spans="1:5">
      <c r="A13" t="str">
        <f>miss!A15</f>
        <v>#12</v>
      </c>
      <c r="B13" s="56">
        <f>miss!B15</f>
        <v>246.08</v>
      </c>
      <c r="C13" s="56">
        <f>miss!C15</f>
        <v>220.69</v>
      </c>
      <c r="D13" s="56">
        <f>miss!D15</f>
        <v>192.68</v>
      </c>
      <c r="E13" s="56">
        <f>miss!E15</f>
        <v>186.83</v>
      </c>
    </row>
    <row r="14" spans="1:5">
      <c r="A14" t="str">
        <f>miss!A16</f>
        <v>#13</v>
      </c>
      <c r="B14" s="56">
        <f>miss!B16</f>
        <v>212.17</v>
      </c>
      <c r="C14" s="56">
        <f>miss!C16</f>
        <v>224.33</v>
      </c>
      <c r="D14" s="56">
        <f>miss!D16</f>
        <v>395.82</v>
      </c>
      <c r="E14" s="56">
        <f>miss!E16</f>
        <v>407.77</v>
      </c>
    </row>
    <row r="15" spans="1:5">
      <c r="A15" t="str">
        <f>miss!A17</f>
        <v>#14</v>
      </c>
      <c r="B15" s="56">
        <f>miss!B17</f>
        <v>171.26</v>
      </c>
      <c r="C15" s="56">
        <f>miss!C17</f>
        <v>145.22999999999999</v>
      </c>
      <c r="D15" s="56">
        <f>miss!D17</f>
        <v>146.56</v>
      </c>
      <c r="E15" s="56">
        <f>miss!E17</f>
        <v>145.38999999999999</v>
      </c>
    </row>
    <row r="16" spans="1:5">
      <c r="A16" t="str">
        <f>miss!A18</f>
        <v>#15</v>
      </c>
      <c r="B16" s="56">
        <f>miss!B18</f>
        <v>183.81</v>
      </c>
      <c r="C16" s="56">
        <f>miss!C18</f>
        <v>139.56</v>
      </c>
      <c r="D16" s="56">
        <f>miss!D18</f>
        <v>144.38</v>
      </c>
      <c r="E16" s="56">
        <f>miss!E18</f>
        <v>172.53</v>
      </c>
    </row>
    <row r="17" spans="1:5">
      <c r="A17" s="208" t="str">
        <f>miss!A19</f>
        <v>#16</v>
      </c>
      <c r="B17" s="209">
        <f>miss!B19</f>
        <v>190.09</v>
      </c>
      <c r="C17" s="209">
        <f>miss!C19</f>
        <v>102.26</v>
      </c>
      <c r="D17" s="209">
        <f>miss!D19</f>
        <v>91.89</v>
      </c>
      <c r="E17" s="209">
        <f>miss!E19</f>
        <v>91.89</v>
      </c>
    </row>
    <row r="18" spans="1:5">
      <c r="A18" s="79" t="str">
        <f>miss!A20</f>
        <v>#17</v>
      </c>
      <c r="B18" s="80">
        <f>miss!B20</f>
        <v>173.34</v>
      </c>
      <c r="C18" s="80">
        <f>miss!C20</f>
        <v>173.34</v>
      </c>
      <c r="D18" s="80">
        <f>miss!D20</f>
        <v>173.48</v>
      </c>
      <c r="E18" s="80">
        <f>miss!E20</f>
        <v>173.48</v>
      </c>
    </row>
    <row r="19" spans="1:5">
      <c r="A19" s="79" t="str">
        <f>miss!A21</f>
        <v>#18</v>
      </c>
      <c r="B19" s="80">
        <f>miss!B21</f>
        <v>161.47</v>
      </c>
      <c r="C19" s="80">
        <f>miss!C21</f>
        <v>152.71</v>
      </c>
      <c r="D19" s="80">
        <f>miss!D21</f>
        <v>137.62</v>
      </c>
      <c r="E19" s="80">
        <f>miss!E21</f>
        <v>146.30000000000001</v>
      </c>
    </row>
    <row r="20" spans="1:5">
      <c r="A20" s="79" t="str">
        <f>miss!A22</f>
        <v>#19</v>
      </c>
      <c r="B20" s="80">
        <f>miss!B22</f>
        <v>163.5</v>
      </c>
      <c r="C20" s="80">
        <f>miss!C22</f>
        <v>165.62</v>
      </c>
      <c r="D20" s="80">
        <f>miss!D22</f>
        <v>275.33999999999997</v>
      </c>
      <c r="E20" s="80">
        <f>miss!E22</f>
        <v>294.18</v>
      </c>
    </row>
    <row r="21" spans="1:5">
      <c r="A21" s="79" t="str">
        <f>miss!A23</f>
        <v>#20</v>
      </c>
      <c r="B21" s="80">
        <f>miss!B23</f>
        <v>163.61000000000001</v>
      </c>
      <c r="C21" s="80">
        <f>miss!C23</f>
        <v>130.93</v>
      </c>
      <c r="D21" s="80">
        <f>miss!D23</f>
        <v>164.57</v>
      </c>
      <c r="E21" s="80">
        <f>miss!E23</f>
        <v>235.65</v>
      </c>
    </row>
    <row r="22" spans="1:5">
      <c r="A22" s="79" t="str">
        <f>miss!A24</f>
        <v>#21</v>
      </c>
      <c r="B22" s="80">
        <f>miss!B24</f>
        <v>170.71</v>
      </c>
      <c r="C22" s="80">
        <f>miss!C24</f>
        <v>143.96</v>
      </c>
      <c r="D22" s="80">
        <f>miss!D24</f>
        <v>142.26</v>
      </c>
      <c r="E22" s="80">
        <f>miss!E24</f>
        <v>139.46</v>
      </c>
    </row>
    <row r="23" spans="1:5">
      <c r="A23" s="79" t="str">
        <f>miss!A25</f>
        <v>#22</v>
      </c>
      <c r="B23" s="80">
        <f>miss!B25</f>
        <v>201.47</v>
      </c>
      <c r="C23" s="80">
        <f>miss!C25</f>
        <v>107.86</v>
      </c>
      <c r="D23" s="80">
        <f>miss!D25</f>
        <v>95.68</v>
      </c>
      <c r="E23" s="80">
        <f>miss!E25</f>
        <v>95.68</v>
      </c>
    </row>
    <row r="26" spans="1:5">
      <c r="B26" s="194" t="s">
        <v>172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7"/>
  <sheetViews>
    <sheetView zoomScale="115" zoomScaleNormal="115" workbookViewId="0">
      <selection activeCell="B23" sqref="B23"/>
    </sheetView>
  </sheetViews>
  <sheetFormatPr defaultColWidth="7.625" defaultRowHeight="14.25"/>
  <cols>
    <col min="1" max="6" width="7.625" style="4"/>
    <col min="7" max="7" width="10.25" style="4" bestFit="1" customWidth="1"/>
    <col min="8" max="1024" width="7.625" style="4"/>
    <col min="1025" max="16384" width="7.625" style="5"/>
  </cols>
  <sheetData>
    <row r="1" spans="1:8" ht="15">
      <c r="A1" s="54" t="str">
        <f>IPC!A3</f>
        <v>IPC</v>
      </c>
      <c r="B1" s="54" t="str">
        <f>IPC!B3</f>
        <v>w1 c1</v>
      </c>
      <c r="C1" s="54" t="str">
        <f>IPC!F3</f>
        <v>w1 c4</v>
      </c>
      <c r="D1" s="54" t="str">
        <f>IPC!J3</f>
        <v>w1 c16</v>
      </c>
      <c r="E1" s="54" t="str">
        <f>IPC!N3</f>
        <v>w1 c64</v>
      </c>
      <c r="G1" s="13"/>
      <c r="H1" s="13"/>
    </row>
    <row r="2" spans="1:8">
      <c r="A2" s="5" t="str">
        <f>IPC!A4</f>
        <v>#1</v>
      </c>
      <c r="B2" s="5">
        <f>IPC!B4</f>
        <v>0.67</v>
      </c>
      <c r="C2" s="5">
        <f>IPC!F4</f>
        <v>0.19</v>
      </c>
      <c r="D2" s="5">
        <f>IPC!J4</f>
        <v>0.26</v>
      </c>
      <c r="E2" s="5">
        <f>IPC!N4</f>
        <v>0.6</v>
      </c>
      <c r="G2" s="13"/>
      <c r="H2" s="13"/>
    </row>
    <row r="3" spans="1:8">
      <c r="A3" s="5" t="str">
        <f>IPC!A5</f>
        <v>#2</v>
      </c>
      <c r="B3" s="5">
        <f>IPC!B5</f>
        <v>0.67</v>
      </c>
      <c r="C3" s="5">
        <f>IPC!F5</f>
        <v>0.8</v>
      </c>
      <c r="D3" s="5">
        <f>IPC!J5</f>
        <v>1.19</v>
      </c>
      <c r="E3" s="5">
        <f>IPC!N5</f>
        <v>0.63</v>
      </c>
      <c r="G3" s="13"/>
      <c r="H3" s="13"/>
    </row>
    <row r="4" spans="1:8">
      <c r="A4" s="5" t="str">
        <f>IPC!A6</f>
        <v>#3</v>
      </c>
      <c r="B4" s="5">
        <f>IPC!B6</f>
        <v>0.72</v>
      </c>
      <c r="C4" s="5">
        <f>IPC!F6</f>
        <v>0.8</v>
      </c>
      <c r="D4" s="5">
        <f>IPC!J6</f>
        <v>0.22</v>
      </c>
      <c r="E4" s="5">
        <f>IPC!N6</f>
        <v>0.4</v>
      </c>
      <c r="G4" s="13"/>
      <c r="H4" s="13"/>
    </row>
    <row r="5" spans="1:8">
      <c r="A5" s="5" t="str">
        <f>IPC!A7</f>
        <v>#4</v>
      </c>
      <c r="B5" s="5">
        <f>IPC!B7</f>
        <v>0.72</v>
      </c>
      <c r="C5" s="5">
        <f>IPC!F7</f>
        <v>0.28999999999999998</v>
      </c>
      <c r="D5" s="5">
        <f>IPC!J7</f>
        <v>1.43</v>
      </c>
      <c r="E5" s="5">
        <f>IPC!N7</f>
        <v>2.97</v>
      </c>
      <c r="G5" s="13"/>
      <c r="H5" s="13"/>
    </row>
    <row r="6" spans="1:8">
      <c r="A6" s="5" t="str">
        <f>IPC!A8</f>
        <v>#5</v>
      </c>
      <c r="B6" s="5">
        <f>IPC!B8</f>
        <v>0.62</v>
      </c>
      <c r="C6" s="5">
        <f>IPC!F8</f>
        <v>0.72</v>
      </c>
      <c r="D6" s="5">
        <f>IPC!J8</f>
        <v>1.29</v>
      </c>
      <c r="E6" s="5">
        <f>IPC!N8</f>
        <v>2.4700000000000002</v>
      </c>
      <c r="G6" s="13"/>
      <c r="H6" s="13"/>
    </row>
    <row r="7" spans="1:8">
      <c r="A7" s="5" t="str">
        <f>IPC!A9</f>
        <v>#6</v>
      </c>
      <c r="B7" s="5">
        <f>IPC!B9</f>
        <v>0.52</v>
      </c>
      <c r="C7" s="5">
        <f>IPC!F9</f>
        <v>0.8</v>
      </c>
      <c r="D7" s="5">
        <f>IPC!J9</f>
        <v>1.76</v>
      </c>
      <c r="E7" s="5">
        <f>IPC!N9</f>
        <v>2.79</v>
      </c>
      <c r="G7" s="13"/>
      <c r="H7" s="13"/>
    </row>
    <row r="8" spans="1:8">
      <c r="A8" s="5" t="str">
        <f>IPC!A10</f>
        <v>#7</v>
      </c>
      <c r="B8" s="5">
        <f>IPC!B10</f>
        <v>0.79</v>
      </c>
      <c r="C8" s="5">
        <f>IPC!F10</f>
        <v>1.1000000000000001</v>
      </c>
      <c r="D8" s="5">
        <f>IPC!J10</f>
        <v>1.67</v>
      </c>
      <c r="E8" s="5">
        <f>IPC!N10</f>
        <v>1.64</v>
      </c>
      <c r="G8" s="13"/>
      <c r="H8" s="13"/>
    </row>
    <row r="9" spans="1:8">
      <c r="A9" s="5" t="str">
        <f>IPC!A11</f>
        <v>#8</v>
      </c>
      <c r="B9" s="5">
        <f>IPC!B11</f>
        <v>0.37</v>
      </c>
      <c r="C9" s="5">
        <f>IPC!F11</f>
        <v>0.67</v>
      </c>
      <c r="D9" s="5">
        <f>IPC!J11</f>
        <v>1.38</v>
      </c>
      <c r="E9" s="5">
        <f>IPC!N11</f>
        <v>1.96</v>
      </c>
      <c r="G9" s="13"/>
      <c r="H9" s="13"/>
    </row>
    <row r="10" spans="1:8">
      <c r="A10" s="5" t="str">
        <f>IPC!A12</f>
        <v>#9</v>
      </c>
      <c r="B10" s="5">
        <f>IPC!B12</f>
        <v>0.39</v>
      </c>
      <c r="C10" s="5">
        <f>IPC!F12</f>
        <v>0.57999999999999996</v>
      </c>
      <c r="D10" s="5">
        <f>IPC!J12</f>
        <v>1.48</v>
      </c>
      <c r="E10" s="5">
        <f>IPC!N12</f>
        <v>1.8</v>
      </c>
      <c r="G10" s="13"/>
      <c r="H10" s="13"/>
    </row>
    <row r="11" spans="1:8">
      <c r="A11" s="5" t="str">
        <f>IPC!A13</f>
        <v>#10</v>
      </c>
      <c r="B11" s="5">
        <f>IPC!B13</f>
        <v>0.32</v>
      </c>
      <c r="C11" s="5">
        <f>IPC!F13</f>
        <v>0.64</v>
      </c>
      <c r="D11" s="5">
        <f>IPC!J13</f>
        <v>1.1100000000000001</v>
      </c>
      <c r="E11" s="5">
        <f>IPC!N13</f>
        <v>1.23</v>
      </c>
      <c r="G11" s="13"/>
      <c r="H11" s="13"/>
    </row>
    <row r="12" spans="1:8">
      <c r="A12" s="5" t="str">
        <f>IPC!A14</f>
        <v>#11</v>
      </c>
      <c r="B12" s="5">
        <f>IPC!B14</f>
        <v>0.76</v>
      </c>
      <c r="C12" s="5">
        <f>IPC!F14</f>
        <v>1.44</v>
      </c>
      <c r="D12" s="5">
        <f>IPC!J14</f>
        <v>0.66</v>
      </c>
      <c r="E12" s="5">
        <f>IPC!N14</f>
        <v>14.99</v>
      </c>
      <c r="G12" s="13"/>
      <c r="H12" s="13"/>
    </row>
    <row r="13" spans="1:8">
      <c r="A13" s="5" t="str">
        <f>IPC!A15</f>
        <v>#12</v>
      </c>
      <c r="B13" s="5">
        <f>IPC!B15</f>
        <v>0.93</v>
      </c>
      <c r="C13" s="5">
        <f>IPC!F15</f>
        <v>1.9</v>
      </c>
      <c r="D13" s="5">
        <f>IPC!J15</f>
        <v>0.47</v>
      </c>
      <c r="E13" s="5">
        <f>IPC!N15</f>
        <v>7.89</v>
      </c>
      <c r="G13" s="13"/>
      <c r="H13" s="13"/>
    </row>
    <row r="14" spans="1:8">
      <c r="A14" s="5" t="str">
        <f>IPC!A16</f>
        <v>#13</v>
      </c>
      <c r="B14" s="5">
        <f>IPC!B16</f>
        <v>0.87</v>
      </c>
      <c r="C14" s="5">
        <f>IPC!F16</f>
        <v>0.9</v>
      </c>
      <c r="D14" s="5">
        <f>IPC!J16</f>
        <v>2.75</v>
      </c>
      <c r="E14" s="5">
        <f>IPC!N16</f>
        <v>7.54</v>
      </c>
      <c r="G14" s="13"/>
      <c r="H14" s="13"/>
    </row>
    <row r="15" spans="1:8">
      <c r="A15" s="5" t="str">
        <f>IPC!A17</f>
        <v>#14</v>
      </c>
      <c r="B15" s="5">
        <f>IPC!B17</f>
        <v>0.77</v>
      </c>
      <c r="C15" s="5">
        <f>IPC!F17</f>
        <v>2.0699999999999998</v>
      </c>
      <c r="D15" s="5">
        <f>IPC!J17</f>
        <v>4.7300000000000004</v>
      </c>
      <c r="E15" s="5">
        <f>IPC!N17</f>
        <v>9.15</v>
      </c>
      <c r="G15" s="13"/>
      <c r="H15" s="13"/>
    </row>
    <row r="16" spans="1:8">
      <c r="A16" s="5" t="str">
        <f>IPC!A18</f>
        <v>#15</v>
      </c>
      <c r="B16" s="5">
        <f>IPC!B18</f>
        <v>0.7</v>
      </c>
      <c r="C16" s="5">
        <f>IPC!F18</f>
        <v>1.71</v>
      </c>
      <c r="D16" s="5">
        <f>IPC!J18</f>
        <v>5.56</v>
      </c>
      <c r="E16" s="5">
        <f>IPC!N18</f>
        <v>16.82</v>
      </c>
      <c r="G16" s="13"/>
      <c r="H16" s="13"/>
    </row>
    <row r="17" spans="1:8">
      <c r="A17" s="5" t="str">
        <f>IPC!A19</f>
        <v>#16</v>
      </c>
      <c r="B17" s="5">
        <f>IPC!B19</f>
        <v>0.89</v>
      </c>
      <c r="C17" s="5">
        <f>IPC!F19</f>
        <v>3.04</v>
      </c>
      <c r="D17" s="5">
        <f>IPC!J19</f>
        <v>10.119999999999999</v>
      </c>
      <c r="E17" s="5">
        <f>IPC!N19</f>
        <v>11.66</v>
      </c>
      <c r="G17" s="13">
        <f>AVERAGE(B2:E17)</f>
        <v>2.3278125000000003</v>
      </c>
      <c r="H17" s="13"/>
    </row>
    <row r="18" spans="1:8">
      <c r="A18" s="77" t="str">
        <f>IPC!A20</f>
        <v>#17</v>
      </c>
      <c r="B18" s="77">
        <f>IPC!B20</f>
        <v>0.42</v>
      </c>
      <c r="C18" s="77">
        <f>IPC!F20</f>
        <v>0.44</v>
      </c>
      <c r="D18" s="77">
        <f>IPC!J20</f>
        <v>0.44</v>
      </c>
      <c r="E18" s="77">
        <f>IPC!N20</f>
        <v>0.52</v>
      </c>
      <c r="G18" s="13"/>
      <c r="H18" s="13"/>
    </row>
    <row r="19" spans="1:8">
      <c r="A19" s="77" t="str">
        <f>IPC!A21</f>
        <v>#18</v>
      </c>
      <c r="B19" s="77">
        <f>IPC!B21</f>
        <v>0.53</v>
      </c>
      <c r="C19" s="77">
        <f>IPC!F21</f>
        <v>0.79</v>
      </c>
      <c r="D19" s="77">
        <f>IPC!J21</f>
        <v>1.6</v>
      </c>
      <c r="E19" s="77">
        <f>IPC!N21</f>
        <v>3.17</v>
      </c>
      <c r="G19" s="13"/>
      <c r="H19" s="13"/>
    </row>
    <row r="20" spans="1:8">
      <c r="A20" s="77" t="str">
        <f>IPC!A22</f>
        <v>#19</v>
      </c>
      <c r="B20" s="77">
        <f>IPC!B22</f>
        <v>0.31</v>
      </c>
      <c r="C20" s="77">
        <f>IPC!F22</f>
        <v>0.65</v>
      </c>
      <c r="D20" s="77">
        <f>IPC!J22</f>
        <v>1.1100000000000001</v>
      </c>
      <c r="E20" s="77">
        <f>IPC!N22</f>
        <v>1.42</v>
      </c>
      <c r="G20" s="13"/>
      <c r="H20" s="13"/>
    </row>
    <row r="21" spans="1:8">
      <c r="A21" s="77" t="str">
        <f>IPC!A23</f>
        <v>#20</v>
      </c>
      <c r="B21" s="77">
        <f>IPC!B23</f>
        <v>0.31</v>
      </c>
      <c r="C21" s="77">
        <f>IPC!F23</f>
        <v>0.64</v>
      </c>
      <c r="D21" s="77">
        <f>IPC!J23</f>
        <v>1.1100000000000001</v>
      </c>
      <c r="E21" s="77">
        <f>IPC!N23</f>
        <v>1.24</v>
      </c>
      <c r="G21" s="13"/>
      <c r="H21" s="13"/>
    </row>
    <row r="22" spans="1:8">
      <c r="A22" s="77" t="str">
        <f>IPC!A24</f>
        <v>#21</v>
      </c>
      <c r="B22" s="77">
        <f>IPC!B24</f>
        <v>0.77</v>
      </c>
      <c r="C22" s="77">
        <f>IPC!F24</f>
        <v>1.65</v>
      </c>
      <c r="D22" s="77">
        <f>IPC!J24</f>
        <v>6.14</v>
      </c>
      <c r="E22" s="77">
        <f>IPC!N24</f>
        <v>9.15</v>
      </c>
      <c r="G22" s="13"/>
      <c r="H22" s="13"/>
    </row>
    <row r="23" spans="1:8">
      <c r="A23" s="77" t="str">
        <f>IPC!A25</f>
        <v>#22</v>
      </c>
      <c r="B23" s="77">
        <f>IPC!B25</f>
        <v>0.9</v>
      </c>
      <c r="C23" s="77">
        <f>IPC!F25</f>
        <v>3.07</v>
      </c>
      <c r="D23" s="77">
        <f>IPC!J25</f>
        <v>10.199999999999999</v>
      </c>
      <c r="E23" s="77">
        <f>IPC!N25</f>
        <v>11.71</v>
      </c>
      <c r="G23" s="13"/>
      <c r="H23" s="13"/>
    </row>
    <row r="24" spans="1:8">
      <c r="G24" s="13"/>
      <c r="H24" s="13"/>
    </row>
    <row r="26" spans="1:8">
      <c r="B26" s="194" t="s">
        <v>173</v>
      </c>
    </row>
    <row r="27" spans="1:8">
      <c r="B27" s="38" t="s">
        <v>174</v>
      </c>
    </row>
  </sheetData>
  <sortState ref="B2:H23">
    <sortCondition ref="G2:G23"/>
  </sortState>
  <pageMargins left="0" right="0" top="0.39410000000000001" bottom="0.39410000000000001" header="0" footer="0"/>
  <headerFooter>
    <oddHeader>&amp;C&amp;A</oddHeader>
    <oddFooter>&amp;CPage &amp;P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6"/>
  <sheetViews>
    <sheetView zoomScale="85" zoomScaleNormal="85" workbookViewId="0">
      <selection activeCell="B26" sqref="B26"/>
    </sheetView>
  </sheetViews>
  <sheetFormatPr defaultColWidth="7.625" defaultRowHeight="14.25"/>
  <cols>
    <col min="1" max="1024" width="7.625" style="6"/>
    <col min="1025" max="16384" width="7.625" style="5"/>
  </cols>
  <sheetData>
    <row r="1" spans="1:5" ht="15">
      <c r="A1" s="54" t="str">
        <f>BW!A3</f>
        <v>BW(GB/s)</v>
      </c>
      <c r="B1" s="55" t="str">
        <f>BW!B3</f>
        <v>w1 c1</v>
      </c>
      <c r="C1" s="55" t="str">
        <f>BW!F3</f>
        <v>w1 c4</v>
      </c>
      <c r="D1" s="55" t="str">
        <f>BW!J3</f>
        <v>w1 c16</v>
      </c>
      <c r="E1" s="55" t="str">
        <f>BW!N3</f>
        <v>w1 c64</v>
      </c>
    </row>
    <row r="2" spans="1:5">
      <c r="A2" s="5" t="str">
        <f>BW!A4</f>
        <v>#1</v>
      </c>
      <c r="B2" s="6">
        <f>BW!B4</f>
        <v>2.78</v>
      </c>
      <c r="C2" s="6">
        <f>BW!F4</f>
        <v>1.1399999999999999</v>
      </c>
      <c r="D2" s="6">
        <f>BW!J4</f>
        <v>2.44</v>
      </c>
      <c r="E2" s="6">
        <f>BW!N4</f>
        <v>7.78</v>
      </c>
    </row>
    <row r="3" spans="1:5">
      <c r="A3" s="5" t="str">
        <f>BW!A5</f>
        <v>#2</v>
      </c>
      <c r="B3" s="6">
        <f>BW!B5</f>
        <v>2.64</v>
      </c>
      <c r="C3" s="6">
        <f>BW!F5</f>
        <v>5.88</v>
      </c>
      <c r="D3" s="6">
        <f>BW!J5</f>
        <v>15.46</v>
      </c>
      <c r="E3" s="6">
        <f>BW!N5</f>
        <v>7.76</v>
      </c>
    </row>
    <row r="4" spans="1:5">
      <c r="A4" s="5" t="str">
        <f>BW!A6</f>
        <v>#3</v>
      </c>
      <c r="B4" s="6">
        <f>BW!B6</f>
        <v>3.2</v>
      </c>
      <c r="C4" s="6">
        <f>BW!F6</f>
        <v>4.42</v>
      </c>
      <c r="D4" s="6">
        <f>BW!J6</f>
        <v>1.58</v>
      </c>
      <c r="E4" s="6">
        <f>BW!N6</f>
        <v>4.46</v>
      </c>
    </row>
    <row r="5" spans="1:5">
      <c r="A5" s="5" t="str">
        <f>BW!A7</f>
        <v>#4</v>
      </c>
      <c r="B5" s="6">
        <f>BW!B7</f>
        <v>2.4</v>
      </c>
      <c r="C5" s="6">
        <f>BW!F7</f>
        <v>1.22</v>
      </c>
      <c r="D5" s="6">
        <f>BW!J7</f>
        <v>6.68</v>
      </c>
      <c r="E5" s="6">
        <f>BW!N7</f>
        <v>14.34</v>
      </c>
    </row>
    <row r="6" spans="1:5">
      <c r="A6" s="5" t="str">
        <f>BW!A8</f>
        <v>#5</v>
      </c>
      <c r="B6" s="6">
        <f>BW!B8</f>
        <v>3.24</v>
      </c>
      <c r="C6" s="6">
        <f>BW!F8</f>
        <v>3.78</v>
      </c>
      <c r="D6" s="6">
        <f>BW!J8</f>
        <v>8.8800000000000008</v>
      </c>
      <c r="E6" s="6">
        <f>BW!N8</f>
        <v>17.28</v>
      </c>
    </row>
    <row r="7" spans="1:5">
      <c r="A7" s="5" t="str">
        <f>BW!A9</f>
        <v>#6</v>
      </c>
      <c r="B7" s="6">
        <f>BW!B9</f>
        <v>6.72</v>
      </c>
      <c r="C7" s="6">
        <f>BW!F9</f>
        <v>8.18</v>
      </c>
      <c r="D7" s="6">
        <f>BW!J9</f>
        <v>12.52</v>
      </c>
      <c r="E7" s="6">
        <f>BW!N9</f>
        <v>15.84</v>
      </c>
    </row>
    <row r="8" spans="1:5">
      <c r="A8" s="5" t="str">
        <f>BW!A10</f>
        <v>#7</v>
      </c>
      <c r="B8" s="6">
        <f>BW!B10</f>
        <v>8.5399999999999991</v>
      </c>
      <c r="C8" s="6">
        <f>BW!F10</f>
        <v>11.28</v>
      </c>
      <c r="D8" s="6">
        <f>BW!J10</f>
        <v>12.16</v>
      </c>
      <c r="E8" s="6">
        <f>BW!N10</f>
        <v>12.84</v>
      </c>
    </row>
    <row r="9" spans="1:5">
      <c r="A9" s="5" t="str">
        <f>BW!A11</f>
        <v>#8</v>
      </c>
      <c r="B9" s="6">
        <f>BW!B11</f>
        <v>6.42</v>
      </c>
      <c r="C9" s="6">
        <f>BW!F11</f>
        <v>13.72</v>
      </c>
      <c r="D9" s="6">
        <f>BW!J11</f>
        <v>33.340000000000003</v>
      </c>
      <c r="E9" s="6">
        <f>BW!N11</f>
        <v>37.74</v>
      </c>
    </row>
    <row r="10" spans="1:5">
      <c r="A10" s="5" t="str">
        <f>BW!A12</f>
        <v>#9</v>
      </c>
      <c r="B10" s="6">
        <f>BW!B12</f>
        <v>3.8</v>
      </c>
      <c r="C10" s="6">
        <f>BW!F12</f>
        <v>5.6</v>
      </c>
      <c r="D10" s="6">
        <f>BW!J12</f>
        <v>15.8</v>
      </c>
      <c r="E10" s="6">
        <f>BW!N12</f>
        <v>18.739999999999998</v>
      </c>
    </row>
    <row r="11" spans="1:5">
      <c r="A11" s="5" t="str">
        <f>BW!A13</f>
        <v>#10</v>
      </c>
      <c r="B11" s="6">
        <f>BW!B13</f>
        <v>3.72</v>
      </c>
      <c r="C11" s="6">
        <f>BW!F13</f>
        <v>8.24</v>
      </c>
      <c r="D11" s="6">
        <f>BW!J13</f>
        <v>15.3</v>
      </c>
      <c r="E11" s="6">
        <f>BW!N13</f>
        <v>16.68</v>
      </c>
    </row>
    <row r="12" spans="1:5">
      <c r="A12" s="5" t="str">
        <f>BW!A14</f>
        <v>#11</v>
      </c>
      <c r="B12" s="6">
        <f>BW!B14</f>
        <v>2.2200000000000002</v>
      </c>
      <c r="C12" s="6">
        <f>BW!F14</f>
        <v>3.82</v>
      </c>
      <c r="D12" s="6">
        <f>BW!J14</f>
        <v>2.76</v>
      </c>
      <c r="E12" s="6">
        <f>BW!N14</f>
        <v>20.86</v>
      </c>
    </row>
    <row r="13" spans="1:5">
      <c r="A13" s="5" t="str">
        <f>BW!A15</f>
        <v>#12</v>
      </c>
      <c r="B13" s="6">
        <f>BW!B15</f>
        <v>2.08</v>
      </c>
      <c r="C13" s="6">
        <f>BW!F15</f>
        <v>3.2</v>
      </c>
      <c r="D13" s="6">
        <f>BW!J15</f>
        <v>1.1599999999999999</v>
      </c>
      <c r="E13" s="6">
        <f>BW!N15</f>
        <v>18.04</v>
      </c>
    </row>
    <row r="14" spans="1:5">
      <c r="A14" s="5" t="str">
        <f>BW!A16</f>
        <v>#13</v>
      </c>
      <c r="B14" s="6">
        <f>BW!B16</f>
        <v>2.14</v>
      </c>
      <c r="C14" s="6">
        <f>BW!F16</f>
        <v>2.42</v>
      </c>
      <c r="D14" s="6">
        <f>BW!J16</f>
        <v>6.74</v>
      </c>
      <c r="E14" s="6">
        <f>BW!N16</f>
        <v>23.26</v>
      </c>
    </row>
    <row r="15" spans="1:5">
      <c r="A15" s="5" t="str">
        <f>BW!A17</f>
        <v>#14</v>
      </c>
      <c r="B15" s="6">
        <f>BW!B17</f>
        <v>4.84</v>
      </c>
      <c r="C15" s="6">
        <f>BW!F17</f>
        <v>9.6</v>
      </c>
      <c r="D15" s="6">
        <f>BW!J17</f>
        <v>21.62</v>
      </c>
      <c r="E15" s="6">
        <f>BW!N17</f>
        <v>49.36</v>
      </c>
    </row>
    <row r="16" spans="1:5">
      <c r="A16" s="5" t="str">
        <f>BW!A18</f>
        <v>#15</v>
      </c>
      <c r="B16" s="6">
        <f>BW!B18</f>
        <v>2.4</v>
      </c>
      <c r="C16" s="6">
        <f>BW!F18</f>
        <v>3.32</v>
      </c>
      <c r="D16" s="6">
        <f>BW!J18</f>
        <v>7.38</v>
      </c>
      <c r="E16" s="6">
        <f>BW!N18</f>
        <v>20.96</v>
      </c>
    </row>
    <row r="17" spans="1:5">
      <c r="A17" s="5" t="str">
        <f>BW!A19</f>
        <v>#16</v>
      </c>
      <c r="B17" s="6">
        <f>BW!B19</f>
        <v>2.3199999999999998</v>
      </c>
      <c r="C17" s="6">
        <f>BW!F19</f>
        <v>6.54</v>
      </c>
      <c r="D17" s="6">
        <f>BW!J19</f>
        <v>25.4</v>
      </c>
      <c r="E17" s="6">
        <f>BW!N19</f>
        <v>34.520000000000003</v>
      </c>
    </row>
    <row r="18" spans="1:5">
      <c r="A18" s="77" t="str">
        <f>BW!A20</f>
        <v>#17</v>
      </c>
      <c r="B18" s="78">
        <f>BW!B20</f>
        <v>4.5999999999999996</v>
      </c>
      <c r="C18" s="78">
        <f>BW!F20</f>
        <v>4.88</v>
      </c>
      <c r="D18" s="78">
        <f>BW!J20</f>
        <v>4.96</v>
      </c>
      <c r="E18" s="78">
        <f>BW!N20</f>
        <v>5.74</v>
      </c>
    </row>
    <row r="19" spans="1:5">
      <c r="A19" s="77" t="str">
        <f>BW!A21</f>
        <v>#18</v>
      </c>
      <c r="B19" s="78">
        <f>BW!B21</f>
        <v>6.76</v>
      </c>
      <c r="C19" s="78">
        <f>BW!F21</f>
        <v>7.36</v>
      </c>
      <c r="D19" s="78">
        <f>BW!J21</f>
        <v>11.38</v>
      </c>
      <c r="E19" s="78">
        <f>BW!N21</f>
        <v>18.72</v>
      </c>
    </row>
    <row r="20" spans="1:5">
      <c r="A20" s="77" t="str">
        <f>BW!A22</f>
        <v>#19</v>
      </c>
      <c r="B20" s="78">
        <f>BW!B22</f>
        <v>3.68</v>
      </c>
      <c r="C20" s="78">
        <f>BW!F22</f>
        <v>8.42</v>
      </c>
      <c r="D20" s="78">
        <f>BW!J22</f>
        <v>15.26</v>
      </c>
      <c r="E20" s="78">
        <f>BW!N22</f>
        <v>17.84</v>
      </c>
    </row>
    <row r="21" spans="1:5">
      <c r="A21" s="77" t="str">
        <f>BW!A23</f>
        <v>#20</v>
      </c>
      <c r="B21" s="78">
        <f>BW!B23</f>
        <v>3.64</v>
      </c>
      <c r="C21" s="78">
        <f>BW!F23</f>
        <v>8.42</v>
      </c>
      <c r="D21" s="78">
        <f>BW!J23</f>
        <v>15.36</v>
      </c>
      <c r="E21" s="78">
        <f>BW!N23</f>
        <v>16.7</v>
      </c>
    </row>
    <row r="22" spans="1:5">
      <c r="A22" s="77" t="str">
        <f>BW!A24</f>
        <v>#21</v>
      </c>
      <c r="B22" s="78">
        <f>BW!B24</f>
        <v>4.8600000000000003</v>
      </c>
      <c r="C22" s="78">
        <f>BW!F24</f>
        <v>7.46</v>
      </c>
      <c r="D22" s="78">
        <f>BW!J24</f>
        <v>28.82</v>
      </c>
      <c r="E22" s="78">
        <f>BW!N24</f>
        <v>50</v>
      </c>
    </row>
    <row r="23" spans="1:5">
      <c r="A23" s="77" t="str">
        <f>BW!A25</f>
        <v>#22</v>
      </c>
      <c r="B23" s="78">
        <f>BW!B25</f>
        <v>2.16</v>
      </c>
      <c r="C23" s="78">
        <f>BW!F25</f>
        <v>6.94</v>
      </c>
      <c r="D23" s="78">
        <f>BW!J25</f>
        <v>25.16</v>
      </c>
      <c r="E23" s="78">
        <f>BW!N25</f>
        <v>35.159999999999997</v>
      </c>
    </row>
    <row r="26" spans="1:5">
      <c r="B26" s="194" t="s">
        <v>175</v>
      </c>
    </row>
  </sheetData>
  <pageMargins left="0" right="0" top="0.39410000000000001" bottom="0.39410000000000001" header="0" footer="0"/>
  <headerFooter>
    <oddHeader>&amp;C&amp;A</oddHeader>
    <oddFooter>&amp;CPage &amp;P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zoomScale="85" zoomScaleNormal="85" workbookViewId="0">
      <selection activeCell="F24" sqref="F24"/>
    </sheetView>
  </sheetViews>
  <sheetFormatPr defaultRowHeight="14.25"/>
  <sheetData>
    <row r="1" spans="1:5" ht="15">
      <c r="A1" s="30" t="str">
        <f>miss!A3</f>
        <v>L1 Miss Panelty</v>
      </c>
      <c r="B1" s="30" t="str">
        <f>miss!B3</f>
        <v>w1 c1</v>
      </c>
      <c r="C1" s="30" t="str">
        <f>miss!F3</f>
        <v>w1 c4</v>
      </c>
      <c r="D1" s="30" t="str">
        <f>miss!J3</f>
        <v>w1 c16</v>
      </c>
      <c r="E1" s="30" t="str">
        <f>miss!N3</f>
        <v>w1 c64</v>
      </c>
    </row>
    <row r="2" spans="1:5">
      <c r="A2" t="str">
        <f>miss!A4</f>
        <v>#1</v>
      </c>
      <c r="B2">
        <f>miss!B4</f>
        <v>203.51</v>
      </c>
      <c r="C2">
        <f>miss!F4</f>
        <v>359.39</v>
      </c>
      <c r="D2">
        <f>miss!J4</f>
        <v>252.17</v>
      </c>
      <c r="E2">
        <f>miss!N4</f>
        <v>347.45</v>
      </c>
    </row>
    <row r="3" spans="1:5">
      <c r="A3" t="str">
        <f>miss!A5</f>
        <v>#2</v>
      </c>
      <c r="B3">
        <f>miss!B5</f>
        <v>214.5</v>
      </c>
      <c r="C3">
        <f>miss!F5</f>
        <v>149.37</v>
      </c>
      <c r="D3">
        <f>miss!J5</f>
        <v>170.46</v>
      </c>
      <c r="E3">
        <f>miss!N5</f>
        <v>370.01</v>
      </c>
    </row>
    <row r="4" spans="1:5">
      <c r="A4" t="str">
        <f>miss!A6</f>
        <v>#3</v>
      </c>
      <c r="B4">
        <f>miss!B6</f>
        <v>201.47</v>
      </c>
      <c r="C4">
        <f>miss!F6</f>
        <v>172.07</v>
      </c>
      <c r="D4">
        <f>miss!J6</f>
        <v>299.04000000000002</v>
      </c>
      <c r="E4">
        <f>miss!N6</f>
        <v>324.88</v>
      </c>
    </row>
    <row r="5" spans="1:5">
      <c r="A5" t="str">
        <f>miss!A7</f>
        <v>#4</v>
      </c>
      <c r="B5">
        <f>miss!B7</f>
        <v>213.69</v>
      </c>
      <c r="C5">
        <f>miss!F7</f>
        <v>336.46</v>
      </c>
      <c r="D5">
        <f>miss!J7</f>
        <v>140.31</v>
      </c>
      <c r="E5">
        <f>miss!N7</f>
        <v>290.01</v>
      </c>
    </row>
    <row r="6" spans="1:5">
      <c r="A6" t="str">
        <f>miss!A8</f>
        <v>#5</v>
      </c>
      <c r="B6">
        <f>miss!B8</f>
        <v>182.07</v>
      </c>
      <c r="C6">
        <f>miss!F8</f>
        <v>173.35</v>
      </c>
      <c r="D6">
        <f>miss!J8</f>
        <v>161.05000000000001</v>
      </c>
      <c r="E6">
        <f>miss!N8</f>
        <v>413.47</v>
      </c>
    </row>
    <row r="7" spans="1:5">
      <c r="A7" t="str">
        <f>miss!A9</f>
        <v>#6</v>
      </c>
      <c r="B7">
        <f>miss!B9</f>
        <v>158.99</v>
      </c>
      <c r="C7">
        <f>miss!F9</f>
        <v>143.97999999999999</v>
      </c>
      <c r="D7">
        <f>miss!J9</f>
        <v>136.22</v>
      </c>
      <c r="E7">
        <f>miss!N9</f>
        <v>127.3</v>
      </c>
    </row>
    <row r="8" spans="1:5">
      <c r="A8" t="str">
        <f>miss!A10</f>
        <v>#7</v>
      </c>
      <c r="B8">
        <f>miss!B10</f>
        <v>102.31</v>
      </c>
      <c r="C8">
        <f>miss!F10</f>
        <v>271.17</v>
      </c>
      <c r="D8">
        <f>miss!J10</f>
        <v>489.52</v>
      </c>
      <c r="E8">
        <f>miss!N10</f>
        <v>243.35</v>
      </c>
    </row>
    <row r="9" spans="1:5">
      <c r="A9" t="str">
        <f>miss!A11</f>
        <v>#8</v>
      </c>
      <c r="B9">
        <f>miss!B11</f>
        <v>111.2</v>
      </c>
      <c r="C9">
        <f>miss!F11</f>
        <v>138.88</v>
      </c>
      <c r="D9">
        <f>miss!J11</f>
        <v>265.35000000000002</v>
      </c>
      <c r="E9">
        <f>miss!N11</f>
        <v>948.74</v>
      </c>
    </row>
    <row r="10" spans="1:5">
      <c r="A10" t="str">
        <f>miss!A12</f>
        <v>#9</v>
      </c>
      <c r="B10">
        <f>miss!B12</f>
        <v>164.97</v>
      </c>
      <c r="C10">
        <f>miss!F12</f>
        <v>172.31</v>
      </c>
      <c r="D10">
        <f>miss!J12</f>
        <v>196.23</v>
      </c>
      <c r="E10">
        <f>miss!N12</f>
        <v>946.54</v>
      </c>
    </row>
    <row r="11" spans="1:5">
      <c r="A11" t="str">
        <f>miss!A13</f>
        <v>#10</v>
      </c>
      <c r="B11">
        <f>miss!B13</f>
        <v>162.19</v>
      </c>
      <c r="C11">
        <f>miss!F13</f>
        <v>171.67</v>
      </c>
      <c r="D11">
        <f>miss!J13</f>
        <v>463.57</v>
      </c>
      <c r="E11">
        <f>miss!N13</f>
        <v>1956.76</v>
      </c>
    </row>
    <row r="12" spans="1:5">
      <c r="A12" t="str">
        <f>miss!A14</f>
        <v>#11</v>
      </c>
      <c r="B12">
        <f>miss!B14</f>
        <v>207.44</v>
      </c>
      <c r="C12">
        <f>miss!F14</f>
        <v>135.25</v>
      </c>
      <c r="D12">
        <f>miss!J14</f>
        <v>175.57</v>
      </c>
      <c r="E12">
        <f>miss!N14</f>
        <v>213.99</v>
      </c>
    </row>
    <row r="13" spans="1:5">
      <c r="A13" t="str">
        <f>miss!A15</f>
        <v>#12</v>
      </c>
      <c r="B13">
        <f>miss!B15</f>
        <v>246.08</v>
      </c>
      <c r="C13">
        <f>miss!F15</f>
        <v>176.89</v>
      </c>
      <c r="D13">
        <f>miss!J15</f>
        <v>338.61</v>
      </c>
      <c r="E13">
        <f>miss!N15</f>
        <v>139.86000000000001</v>
      </c>
    </row>
    <row r="14" spans="1:5">
      <c r="A14" t="str">
        <f>miss!A16</f>
        <v>#13</v>
      </c>
      <c r="B14">
        <f>miss!B16</f>
        <v>212.17</v>
      </c>
      <c r="C14">
        <f>miss!F16</f>
        <v>191.24</v>
      </c>
      <c r="D14">
        <f>miss!J16</f>
        <v>93.51</v>
      </c>
      <c r="E14">
        <f>miss!N16</f>
        <v>135.26</v>
      </c>
    </row>
    <row r="15" spans="1:5">
      <c r="A15" t="str">
        <f>miss!A17</f>
        <v>#14</v>
      </c>
      <c r="B15">
        <f>miss!B17</f>
        <v>171.26</v>
      </c>
      <c r="C15">
        <f>miss!F17</f>
        <v>143.1</v>
      </c>
      <c r="D15">
        <f>miss!J17</f>
        <v>141.19</v>
      </c>
      <c r="E15">
        <f>miss!N17</f>
        <v>396.22</v>
      </c>
    </row>
    <row r="16" spans="1:5">
      <c r="A16" t="str">
        <f>miss!A18</f>
        <v>#15</v>
      </c>
      <c r="B16">
        <f>miss!B18</f>
        <v>183.81</v>
      </c>
      <c r="C16">
        <f>miss!F18</f>
        <v>164.62</v>
      </c>
      <c r="D16">
        <f>miss!J18</f>
        <v>137.4</v>
      </c>
      <c r="E16">
        <f>miss!N18</f>
        <v>398.53</v>
      </c>
    </row>
    <row r="17" spans="1:5">
      <c r="A17" s="79" t="str">
        <f>miss!A19</f>
        <v>#16</v>
      </c>
      <c r="B17" s="79">
        <f>miss!B19</f>
        <v>190.09</v>
      </c>
      <c r="C17" s="79">
        <f>miss!F19</f>
        <v>103.68</v>
      </c>
      <c r="D17" s="79">
        <f>miss!J19</f>
        <v>94.07</v>
      </c>
      <c r="E17" s="79">
        <f>miss!N19</f>
        <v>416.01</v>
      </c>
    </row>
    <row r="18" spans="1:5">
      <c r="A18" s="79" t="str">
        <f>miss!A20</f>
        <v>#17</v>
      </c>
      <c r="B18" s="79">
        <f>miss!B20</f>
        <v>173.34</v>
      </c>
      <c r="C18" s="79">
        <f>miss!F20</f>
        <v>169.87</v>
      </c>
      <c r="D18" s="79">
        <f>miss!J20</f>
        <v>163.49</v>
      </c>
      <c r="E18" s="79">
        <f>miss!N20</f>
        <v>154.44999999999999</v>
      </c>
    </row>
    <row r="19" spans="1:5">
      <c r="A19" s="79" t="str">
        <f>miss!A21</f>
        <v>#18</v>
      </c>
      <c r="B19" s="79">
        <f>miss!B21</f>
        <v>161.47</v>
      </c>
      <c r="C19" s="79">
        <f>miss!F21</f>
        <v>154.13</v>
      </c>
      <c r="D19" s="79">
        <f>miss!J21</f>
        <v>135.19999999999999</v>
      </c>
      <c r="E19" s="79">
        <f>miss!N21</f>
        <v>140.47999999999999</v>
      </c>
    </row>
    <row r="20" spans="1:5">
      <c r="A20" s="79" t="str">
        <f>miss!A22</f>
        <v>#19</v>
      </c>
      <c r="B20" s="79">
        <f>miss!B22</f>
        <v>163.5</v>
      </c>
      <c r="C20" s="79">
        <f>miss!F22</f>
        <v>170.86</v>
      </c>
      <c r="D20" s="79">
        <f>miss!J22</f>
        <v>471.43</v>
      </c>
      <c r="E20" s="79">
        <f>miss!N22</f>
        <v>1759.01</v>
      </c>
    </row>
    <row r="21" spans="1:5">
      <c r="A21" s="79" t="str">
        <f>miss!A23</f>
        <v>#20</v>
      </c>
      <c r="B21" s="79">
        <f>miss!B23</f>
        <v>163.61000000000001</v>
      </c>
      <c r="C21" s="79">
        <f>miss!F23</f>
        <v>164.8</v>
      </c>
      <c r="D21" s="79">
        <f>miss!J23</f>
        <v>457.58</v>
      </c>
      <c r="E21" s="79">
        <f>miss!N23</f>
        <v>1926.16</v>
      </c>
    </row>
    <row r="22" spans="1:5">
      <c r="A22" s="79" t="str">
        <f>miss!A24</f>
        <v>#21</v>
      </c>
      <c r="B22" s="79">
        <f>miss!B24</f>
        <v>170.71</v>
      </c>
      <c r="C22" s="79">
        <f>miss!F24</f>
        <v>154.65</v>
      </c>
      <c r="D22" s="79">
        <f>miss!J24</f>
        <v>141.76</v>
      </c>
      <c r="E22" s="79">
        <f>miss!N24</f>
        <v>404.37</v>
      </c>
    </row>
    <row r="23" spans="1:5">
      <c r="A23" s="79" t="str">
        <f>miss!A25</f>
        <v>#22</v>
      </c>
      <c r="B23" s="79">
        <f>miss!B25</f>
        <v>201.47</v>
      </c>
      <c r="C23" s="79">
        <f>miss!F25</f>
        <v>101.3</v>
      </c>
      <c r="D23" s="79">
        <f>miss!J25</f>
        <v>96.5</v>
      </c>
      <c r="E23" s="79">
        <f>miss!N25</f>
        <v>405.1</v>
      </c>
    </row>
    <row r="25" spans="1:5">
      <c r="B25" s="194" t="s">
        <v>176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6"/>
  <sheetViews>
    <sheetView zoomScaleNormal="100" workbookViewId="0">
      <selection activeCell="I42" sqref="I42"/>
    </sheetView>
  </sheetViews>
  <sheetFormatPr defaultRowHeight="14.25"/>
  <cols>
    <col min="1" max="1" width="8.5" style="3" customWidth="1"/>
    <col min="2" max="1024" width="10.75" style="3" customWidth="1"/>
  </cols>
  <sheetData>
    <row r="1" spans="1:5" ht="15">
      <c r="A1" s="30" t="s">
        <v>39</v>
      </c>
      <c r="B1" s="30" t="s">
        <v>1</v>
      </c>
      <c r="C1" s="30" t="s">
        <v>2</v>
      </c>
      <c r="D1" s="30" t="s">
        <v>3</v>
      </c>
      <c r="E1" s="30" t="s">
        <v>4</v>
      </c>
    </row>
    <row r="2" spans="1:5">
      <c r="A2" t="s">
        <v>17</v>
      </c>
      <c r="B2" s="23">
        <v>1</v>
      </c>
      <c r="C2" s="23">
        <v>1.1346153846153799</v>
      </c>
      <c r="D2" s="23">
        <v>1.3846153846153799</v>
      </c>
      <c r="E2" s="23">
        <v>1.57692307692308</v>
      </c>
    </row>
    <row r="3" spans="1:5">
      <c r="A3" t="s">
        <v>18</v>
      </c>
      <c r="B3" s="23">
        <v>1</v>
      </c>
      <c r="C3" s="23">
        <v>1.0833333333333299</v>
      </c>
      <c r="D3" s="23">
        <v>1.2083333333333299</v>
      </c>
      <c r="E3" s="23">
        <v>1.18055555555556</v>
      </c>
    </row>
    <row r="4" spans="1:5">
      <c r="A4" t="s">
        <v>19</v>
      </c>
      <c r="B4" s="23">
        <v>1</v>
      </c>
      <c r="C4" s="23">
        <v>1.43548387096774</v>
      </c>
      <c r="D4" s="23">
        <v>1.6451612903225801</v>
      </c>
      <c r="E4" s="23">
        <v>1.3548387096774199</v>
      </c>
    </row>
    <row r="5" spans="1:5">
      <c r="A5" t="s">
        <v>20</v>
      </c>
      <c r="B5" s="23">
        <v>1</v>
      </c>
      <c r="C5" s="23">
        <v>1.0833333333333299</v>
      </c>
      <c r="D5" s="23">
        <v>1.125</v>
      </c>
      <c r="E5" s="23">
        <v>1.18055555555556</v>
      </c>
    </row>
    <row r="6" spans="1:5">
      <c r="A6" t="s">
        <v>21</v>
      </c>
      <c r="B6" s="23">
        <v>1</v>
      </c>
      <c r="C6" s="23">
        <v>0.97701149425287404</v>
      </c>
      <c r="D6" s="23">
        <v>0.27586206896551702</v>
      </c>
      <c r="E6" s="23">
        <v>0.96551724137931005</v>
      </c>
    </row>
    <row r="7" spans="1:5">
      <c r="A7" t="s">
        <v>22</v>
      </c>
      <c r="B7" s="23">
        <v>1</v>
      </c>
      <c r="C7" s="23">
        <v>1.4805194805194799</v>
      </c>
      <c r="D7" s="23">
        <v>1.8051948051948099</v>
      </c>
      <c r="E7" s="23">
        <v>1.8051948051948099</v>
      </c>
    </row>
    <row r="8" spans="1:5">
      <c r="A8" t="s">
        <v>23</v>
      </c>
      <c r="B8" s="23">
        <v>1</v>
      </c>
      <c r="C8" s="23">
        <v>2.12820512820513</v>
      </c>
      <c r="D8" s="23">
        <v>4.02564102564103</v>
      </c>
      <c r="E8" s="23">
        <v>5.5641025641025603</v>
      </c>
    </row>
    <row r="9" spans="1:5">
      <c r="A9" t="s">
        <v>24</v>
      </c>
      <c r="B9" s="23">
        <v>1</v>
      </c>
      <c r="C9" s="23">
        <v>1.0298507462686599</v>
      </c>
      <c r="D9" s="23">
        <v>0.28358208955223901</v>
      </c>
      <c r="E9" s="23">
        <v>1.22388059701493</v>
      </c>
    </row>
    <row r="10" spans="1:5">
      <c r="A10" t="s">
        <v>25</v>
      </c>
      <c r="B10" s="23">
        <v>1</v>
      </c>
      <c r="C10" s="23">
        <v>2.125</v>
      </c>
      <c r="D10" s="23">
        <v>4.59375</v>
      </c>
      <c r="E10" s="23">
        <v>7.5</v>
      </c>
    </row>
    <row r="11" spans="1:5">
      <c r="A11" t="s">
        <v>26</v>
      </c>
      <c r="B11" s="23">
        <v>1</v>
      </c>
      <c r="C11" s="23">
        <v>1</v>
      </c>
      <c r="D11" s="23">
        <v>1</v>
      </c>
      <c r="E11" s="23">
        <v>1</v>
      </c>
    </row>
    <row r="12" spans="1:5">
      <c r="A12" t="s">
        <v>27</v>
      </c>
      <c r="B12" s="23">
        <v>1</v>
      </c>
      <c r="C12" s="23">
        <v>2.8651685393258401</v>
      </c>
      <c r="D12" s="23">
        <v>4.1123595505618002</v>
      </c>
      <c r="E12" s="23">
        <v>4.1123595505618002</v>
      </c>
    </row>
    <row r="13" spans="1:5">
      <c r="A13" t="s">
        <v>28</v>
      </c>
      <c r="B13" s="23">
        <v>1</v>
      </c>
      <c r="C13" s="23">
        <v>1</v>
      </c>
      <c r="D13" s="23">
        <v>1</v>
      </c>
      <c r="E13" s="23">
        <v>1</v>
      </c>
    </row>
    <row r="14" spans="1:5">
      <c r="A14" t="s">
        <v>29</v>
      </c>
      <c r="B14" s="23">
        <v>1</v>
      </c>
      <c r="C14" s="23">
        <v>1.4142857142857099</v>
      </c>
      <c r="D14" s="23">
        <v>0.94285714285714295</v>
      </c>
      <c r="E14" s="23">
        <v>5.6</v>
      </c>
    </row>
    <row r="15" spans="1:5">
      <c r="A15" t="s">
        <v>30</v>
      </c>
      <c r="B15" s="23">
        <v>1</v>
      </c>
      <c r="C15" s="23">
        <v>1.20754716981132</v>
      </c>
      <c r="D15" s="23">
        <v>2.3018867924528301</v>
      </c>
      <c r="E15" s="23">
        <v>1.7358490566037701</v>
      </c>
    </row>
    <row r="16" spans="1:5">
      <c r="A16" t="s">
        <v>31</v>
      </c>
      <c r="B16" s="23">
        <v>1</v>
      </c>
      <c r="C16" s="23">
        <v>1.0298507462686599</v>
      </c>
      <c r="D16" s="23">
        <v>0.28358208955223901</v>
      </c>
      <c r="E16" s="23">
        <v>1.22388059701493</v>
      </c>
    </row>
    <row r="17" spans="1:5">
      <c r="A17" t="s">
        <v>32</v>
      </c>
      <c r="B17" s="23">
        <v>1</v>
      </c>
      <c r="C17" s="23">
        <v>1.2473118279569899</v>
      </c>
      <c r="D17" s="23">
        <v>1.36559139784946</v>
      </c>
      <c r="E17" s="23">
        <v>1.3548387096774199</v>
      </c>
    </row>
    <row r="18" spans="1:5">
      <c r="A18" s="79" t="s">
        <v>33</v>
      </c>
      <c r="B18" s="81">
        <v>1</v>
      </c>
      <c r="C18" s="81">
        <v>1.4675324675324699</v>
      </c>
      <c r="D18" s="81">
        <v>1.8051948051948099</v>
      </c>
      <c r="E18" s="81">
        <v>1.8311688311688299</v>
      </c>
    </row>
    <row r="19" spans="1:5">
      <c r="A19" s="79" t="s">
        <v>34</v>
      </c>
      <c r="B19" s="81">
        <v>1</v>
      </c>
      <c r="C19" s="81">
        <v>1.11392405063291</v>
      </c>
      <c r="D19" s="81">
        <v>1.55696202531646</v>
      </c>
      <c r="E19" s="81">
        <v>1.50632911392405</v>
      </c>
    </row>
    <row r="20" spans="1:5">
      <c r="A20" s="79" t="s">
        <v>35</v>
      </c>
      <c r="B20" s="81">
        <v>1</v>
      </c>
      <c r="C20" s="81">
        <v>2.1612903225806499</v>
      </c>
      <c r="D20" s="81">
        <v>4.5161290322580596</v>
      </c>
      <c r="E20" s="81">
        <v>7.9354838709677402</v>
      </c>
    </row>
    <row r="21" spans="1:5">
      <c r="A21" s="79" t="s">
        <v>36</v>
      </c>
      <c r="B21" s="81">
        <v>1</v>
      </c>
      <c r="C21" s="81">
        <v>2.0322580645161299</v>
      </c>
      <c r="D21" s="81">
        <v>2.5806451612903198</v>
      </c>
      <c r="E21" s="81">
        <v>3.6129032258064502</v>
      </c>
    </row>
    <row r="22" spans="1:5">
      <c r="A22" s="79" t="s">
        <v>37</v>
      </c>
      <c r="B22" s="81">
        <v>1</v>
      </c>
      <c r="C22" s="81">
        <v>2</v>
      </c>
      <c r="D22" s="81">
        <v>2.48648648648649</v>
      </c>
      <c r="E22" s="81">
        <v>3.48648648648649</v>
      </c>
    </row>
    <row r="23" spans="1:5">
      <c r="A23" s="79" t="s">
        <v>38</v>
      </c>
      <c r="B23" s="81">
        <v>1</v>
      </c>
      <c r="C23" s="81">
        <v>2.8666666666666698</v>
      </c>
      <c r="D23" s="81">
        <v>4.1666666666666696</v>
      </c>
      <c r="E23" s="81">
        <v>4.1666666666666696</v>
      </c>
    </row>
    <row r="26" spans="1:5">
      <c r="B26" s="39" t="s">
        <v>177</v>
      </c>
    </row>
  </sheetData>
  <pageMargins left="0" right="0" top="0.39410000000000001" bottom="0.39410000000000001" header="0" footer="0"/>
  <headerFooter>
    <oddHeader>&amp;C&amp;A</oddHeader>
    <oddFooter>&amp;CPage &amp;P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3"/>
  <sheetViews>
    <sheetView zoomScale="85" zoomScaleNormal="85" workbookViewId="0">
      <selection activeCell="H20" sqref="H20"/>
    </sheetView>
  </sheetViews>
  <sheetFormatPr defaultRowHeight="14.25"/>
  <cols>
    <col min="1" max="1" width="8" style="3" customWidth="1"/>
    <col min="2" max="1024" width="10.75" style="3" customWidth="1"/>
  </cols>
  <sheetData>
    <row r="1" spans="1:5" ht="15">
      <c r="A1" s="30" t="s">
        <v>39</v>
      </c>
      <c r="B1" s="30" t="s">
        <v>1</v>
      </c>
      <c r="C1" s="30" t="s">
        <v>5</v>
      </c>
      <c r="D1" s="30" t="s">
        <v>9</v>
      </c>
      <c r="E1" s="30" t="s">
        <v>13</v>
      </c>
    </row>
    <row r="2" spans="1:5">
      <c r="A2" t="s">
        <v>17</v>
      </c>
      <c r="B2" s="23">
        <v>1</v>
      </c>
      <c r="C2" s="23">
        <v>1.5384615384615401</v>
      </c>
      <c r="D2" s="23">
        <v>3.3846153846153801</v>
      </c>
      <c r="E2" s="23">
        <v>5.3653846153846203</v>
      </c>
    </row>
    <row r="3" spans="1:5">
      <c r="A3" t="s">
        <v>18</v>
      </c>
      <c r="B3" s="23">
        <v>1</v>
      </c>
      <c r="C3" s="23">
        <v>1.1111111111111101</v>
      </c>
      <c r="D3" s="23">
        <v>0.30555555555555602</v>
      </c>
      <c r="E3" s="23">
        <v>0.55555555555555602</v>
      </c>
    </row>
    <row r="4" spans="1:5">
      <c r="A4" t="s">
        <v>19</v>
      </c>
      <c r="B4" s="23">
        <v>1</v>
      </c>
      <c r="C4" s="23">
        <v>1.1612903225806499</v>
      </c>
      <c r="D4" s="23">
        <v>2.0806451612903198</v>
      </c>
      <c r="E4" s="23">
        <v>3.9838709677419399</v>
      </c>
    </row>
    <row r="5" spans="1:5">
      <c r="A5" t="s">
        <v>20</v>
      </c>
      <c r="B5" s="23">
        <v>1</v>
      </c>
      <c r="C5" s="23">
        <v>0.40277777777777801</v>
      </c>
      <c r="D5" s="23">
        <v>1.9861111111111101</v>
      </c>
      <c r="E5" s="23">
        <v>4.125</v>
      </c>
    </row>
    <row r="6" spans="1:5">
      <c r="A6" t="s">
        <v>21</v>
      </c>
      <c r="B6" s="23">
        <v>1</v>
      </c>
      <c r="C6" s="23">
        <v>1.0344827586206899</v>
      </c>
      <c r="D6" s="23">
        <v>3.1609195402298802</v>
      </c>
      <c r="E6" s="23">
        <v>8.6666666666666696</v>
      </c>
    </row>
    <row r="7" spans="1:5">
      <c r="A7" t="s">
        <v>22</v>
      </c>
      <c r="B7" s="23">
        <v>1</v>
      </c>
      <c r="C7" s="23">
        <v>2.1428571428571401</v>
      </c>
      <c r="D7" s="23">
        <v>7.9740259740259702</v>
      </c>
      <c r="E7" s="23">
        <v>11.8831168831169</v>
      </c>
    </row>
    <row r="8" spans="1:5">
      <c r="A8" t="s">
        <v>23</v>
      </c>
      <c r="B8" s="23">
        <v>1</v>
      </c>
      <c r="C8" s="23">
        <v>1.4871794871794899</v>
      </c>
      <c r="D8" s="23">
        <v>3.7948717948717898</v>
      </c>
      <c r="E8" s="23">
        <v>4.6153846153846203</v>
      </c>
    </row>
    <row r="9" spans="1:5">
      <c r="A9" t="s">
        <v>24</v>
      </c>
      <c r="B9" s="23">
        <v>1</v>
      </c>
      <c r="C9" s="23">
        <v>1.1940298507462701</v>
      </c>
      <c r="D9" s="23">
        <v>1.77611940298507</v>
      </c>
      <c r="E9" s="23">
        <v>0.94029850746268595</v>
      </c>
    </row>
    <row r="10" spans="1:5">
      <c r="A10" t="s">
        <v>25</v>
      </c>
      <c r="B10" s="23">
        <v>1</v>
      </c>
      <c r="C10" s="23">
        <v>2</v>
      </c>
      <c r="D10" s="23">
        <v>3.46875</v>
      </c>
      <c r="E10" s="23">
        <v>3.84375</v>
      </c>
    </row>
    <row r="11" spans="1:5">
      <c r="A11" t="s">
        <v>26</v>
      </c>
      <c r="B11" s="23">
        <v>1</v>
      </c>
      <c r="C11" s="23">
        <v>1.8947368421052599</v>
      </c>
      <c r="D11" s="23">
        <v>0.86842105263157898</v>
      </c>
      <c r="E11" s="23">
        <v>19.723684210526301</v>
      </c>
    </row>
    <row r="12" spans="1:5">
      <c r="A12" t="s">
        <v>27</v>
      </c>
      <c r="B12" s="23">
        <v>1</v>
      </c>
      <c r="C12" s="23">
        <v>3.4157303370786498</v>
      </c>
      <c r="D12" s="23">
        <v>11.370786516853901</v>
      </c>
      <c r="E12" s="23">
        <v>13.1011235955056</v>
      </c>
    </row>
    <row r="13" spans="1:5">
      <c r="A13" t="s">
        <v>28</v>
      </c>
      <c r="B13" s="23">
        <v>1</v>
      </c>
      <c r="C13" s="23">
        <v>1.0476190476190499</v>
      </c>
      <c r="D13" s="23">
        <v>1.0476190476190499</v>
      </c>
      <c r="E13" s="23">
        <v>1.2380952380952399</v>
      </c>
    </row>
    <row r="14" spans="1:5">
      <c r="A14" t="s">
        <v>29</v>
      </c>
      <c r="B14" s="23">
        <v>1</v>
      </c>
      <c r="C14" s="23">
        <v>2.44285714285714</v>
      </c>
      <c r="D14" s="23">
        <v>7.9428571428571404</v>
      </c>
      <c r="E14" s="23">
        <v>24.0285714285714</v>
      </c>
    </row>
    <row r="15" spans="1:5">
      <c r="A15" t="s">
        <v>30</v>
      </c>
      <c r="B15" s="23">
        <v>1</v>
      </c>
      <c r="C15" s="23">
        <v>1.4905660377358501</v>
      </c>
      <c r="D15" s="23">
        <v>3.0188679245282999</v>
      </c>
      <c r="E15" s="23">
        <v>5.9811320754716997</v>
      </c>
    </row>
    <row r="16" spans="1:5">
      <c r="A16" t="s">
        <v>31</v>
      </c>
      <c r="B16" s="23">
        <v>1</v>
      </c>
      <c r="C16" s="23">
        <v>0.28358208955223901</v>
      </c>
      <c r="D16" s="23">
        <v>0.38805970149253699</v>
      </c>
      <c r="E16" s="23">
        <v>0.89552238805970097</v>
      </c>
    </row>
    <row r="17" spans="1:5">
      <c r="A17" t="s">
        <v>32</v>
      </c>
      <c r="B17" s="23">
        <v>1</v>
      </c>
      <c r="C17" s="23">
        <v>2.0430107526881698</v>
      </c>
      <c r="D17" s="23">
        <v>0.50537634408602194</v>
      </c>
      <c r="E17" s="23">
        <v>8.4838709677419306</v>
      </c>
    </row>
    <row r="18" spans="1:5">
      <c r="A18" s="79" t="s">
        <v>33</v>
      </c>
      <c r="B18" s="81">
        <v>1</v>
      </c>
      <c r="C18" s="81">
        <v>2.68831168831169</v>
      </c>
      <c r="D18" s="81">
        <v>6.1428571428571397</v>
      </c>
      <c r="E18" s="81">
        <v>11.8831168831169</v>
      </c>
    </row>
    <row r="19" spans="1:5">
      <c r="A19" s="79" t="s">
        <v>34</v>
      </c>
      <c r="B19" s="81">
        <v>1</v>
      </c>
      <c r="C19" s="81">
        <v>1.39240506329114</v>
      </c>
      <c r="D19" s="81">
        <v>2.1139240506329098</v>
      </c>
      <c r="E19" s="81">
        <v>2.0759493670886102</v>
      </c>
    </row>
    <row r="20" spans="1:5">
      <c r="A20" s="79" t="s">
        <v>35</v>
      </c>
      <c r="B20" s="81">
        <v>1</v>
      </c>
      <c r="C20" s="81">
        <v>2.0645161290322598</v>
      </c>
      <c r="D20" s="81">
        <v>3.5806451612903198</v>
      </c>
      <c r="E20" s="81">
        <v>4</v>
      </c>
    </row>
    <row r="21" spans="1:5">
      <c r="A21" s="79" t="s">
        <v>36</v>
      </c>
      <c r="B21" s="81">
        <v>1</v>
      </c>
      <c r="C21" s="81">
        <v>2.0967741935483901</v>
      </c>
      <c r="D21" s="81">
        <v>3.5806451612903198</v>
      </c>
      <c r="E21" s="81">
        <v>4.5806451612903203</v>
      </c>
    </row>
    <row r="22" spans="1:5">
      <c r="A22" s="79" t="s">
        <v>37</v>
      </c>
      <c r="B22" s="81">
        <v>1</v>
      </c>
      <c r="C22" s="81">
        <v>1.8108108108108101</v>
      </c>
      <c r="D22" s="81">
        <v>3.7297297297297298</v>
      </c>
      <c r="E22" s="81">
        <v>5.2972972972973</v>
      </c>
    </row>
    <row r="23" spans="1:5">
      <c r="A23" s="79" t="s">
        <v>38</v>
      </c>
      <c r="B23" s="81">
        <v>1</v>
      </c>
      <c r="C23" s="81">
        <v>3.4111111111111101</v>
      </c>
      <c r="D23" s="81">
        <v>11.3333333333333</v>
      </c>
      <c r="E23" s="81">
        <v>13.0111111111111</v>
      </c>
    </row>
  </sheetData>
  <pageMargins left="0" right="0" top="0.39410000000000001" bottom="0.39410000000000001" header="0" footer="0"/>
  <headerFooter>
    <oddHeader>&amp;C&amp;A</oddHeader>
    <oddFooter>&amp;CPage &amp;P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3"/>
  <sheetViews>
    <sheetView zoomScale="70" zoomScaleNormal="70" workbookViewId="0">
      <selection activeCell="G25" sqref="G25"/>
    </sheetView>
  </sheetViews>
  <sheetFormatPr defaultRowHeight="14.25"/>
  <cols>
    <col min="1" max="1" width="8.5" style="3" customWidth="1"/>
    <col min="2" max="1024" width="10.75" style="3" customWidth="1"/>
  </cols>
  <sheetData>
    <row r="1" spans="1:5" ht="15">
      <c r="A1" s="30" t="s">
        <v>0</v>
      </c>
      <c r="B1" s="30" t="s">
        <v>1</v>
      </c>
      <c r="C1" s="30" t="s">
        <v>2</v>
      </c>
      <c r="D1" s="30" t="s">
        <v>3</v>
      </c>
      <c r="E1" s="30" t="s">
        <v>4</v>
      </c>
    </row>
    <row r="2" spans="1:5">
      <c r="A2" t="s">
        <v>17</v>
      </c>
      <c r="B2" s="23">
        <f>BW_w!B2/BW_w!$B2</f>
        <v>1</v>
      </c>
      <c r="C2" s="23">
        <f>BW_w!C2/BW_w!$B2</f>
        <v>1.0791366906474822</v>
      </c>
      <c r="D2" s="23">
        <f>BW_w!D2/BW_w!$B2</f>
        <v>0.35251798561151082</v>
      </c>
      <c r="E2" s="23">
        <f>BW_w!E2/BW_w!$B2</f>
        <v>0.33812949640287771</v>
      </c>
    </row>
    <row r="3" spans="1:5">
      <c r="A3" t="s">
        <v>18</v>
      </c>
      <c r="B3" s="23">
        <f>BW_w!B3/BW_w!$B3</f>
        <v>1</v>
      </c>
      <c r="C3" s="23">
        <f>BW_w!C3/BW_w!$B3</f>
        <v>1.1363636363636362</v>
      </c>
      <c r="D3" s="23">
        <f>BW_w!D3/BW_w!$B3</f>
        <v>0.37121212121212122</v>
      </c>
      <c r="E3" s="23">
        <f>BW_w!E3/BW_w!$B3</f>
        <v>0.35606060606060602</v>
      </c>
    </row>
    <row r="4" spans="1:5">
      <c r="A4" t="s">
        <v>19</v>
      </c>
      <c r="B4" s="23">
        <f>BW_w!B4/BW_w!$B4</f>
        <v>1</v>
      </c>
      <c r="C4" s="23">
        <f>BW_w!C4/BW_w!$B4</f>
        <v>0.90624999999999989</v>
      </c>
      <c r="D4" s="23">
        <f>BW_w!D4/BW_w!$B4</f>
        <v>1.4937499999999999</v>
      </c>
      <c r="E4" s="23">
        <f>BW_w!E4/BW_w!$B4</f>
        <v>0.30624999999999997</v>
      </c>
    </row>
    <row r="5" spans="1:5">
      <c r="A5" t="s">
        <v>20</v>
      </c>
      <c r="B5" s="23">
        <f>BW_w!B5/BW_w!$B5</f>
        <v>1</v>
      </c>
      <c r="C5" s="23">
        <f>BW_w!C5/BW_w!$B5</f>
        <v>0.95833333333333326</v>
      </c>
      <c r="D5" s="23">
        <f>BW_w!D5/BW_w!$B5</f>
        <v>1.1250000000000002</v>
      </c>
      <c r="E5" s="23">
        <f>BW_w!E5/BW_w!$B5</f>
        <v>0.41666666666666669</v>
      </c>
    </row>
    <row r="6" spans="1:5">
      <c r="A6" t="s">
        <v>21</v>
      </c>
      <c r="B6" s="23">
        <f>BW_w!B6/BW_w!$B6</f>
        <v>1</v>
      </c>
      <c r="C6" s="23">
        <f>BW_w!C6/BW_w!$B6</f>
        <v>1.4567901234567899</v>
      </c>
      <c r="D6" s="23">
        <f>BW_w!D6/BW_w!$B6</f>
        <v>1.6666666666666667</v>
      </c>
      <c r="E6" s="23">
        <f>BW_w!E6/BW_w!$B6</f>
        <v>0.33950617283950618</v>
      </c>
    </row>
    <row r="7" spans="1:5">
      <c r="A7" t="s">
        <v>22</v>
      </c>
      <c r="B7" s="23">
        <f>BW_w!B7/BW_w!$B7</f>
        <v>1</v>
      </c>
      <c r="C7" s="23">
        <f>BW_w!C7/BW_w!$B7</f>
        <v>1.2142857142857144</v>
      </c>
      <c r="D7" s="23">
        <f>BW_w!D7/BW_w!$B7</f>
        <v>1.1398809523809526</v>
      </c>
      <c r="E7" s="23">
        <f>BW_w!E7/BW_w!$B7</f>
        <v>1.2827380952380951</v>
      </c>
    </row>
    <row r="8" spans="1:5">
      <c r="A8" t="s">
        <v>23</v>
      </c>
      <c r="B8" s="23">
        <f>BW_w!B8/BW_w!$B8</f>
        <v>1</v>
      </c>
      <c r="C8" s="23">
        <f>BW_w!C8/BW_w!$B8</f>
        <v>0.96487119437939117</v>
      </c>
      <c r="D8" s="23">
        <f>BW_w!D8/BW_w!$B8</f>
        <v>1.1850117096018735</v>
      </c>
      <c r="E8" s="23">
        <f>BW_w!E8/BW_w!$B8</f>
        <v>1.1405152224824358</v>
      </c>
    </row>
    <row r="9" spans="1:5">
      <c r="A9" t="s">
        <v>24</v>
      </c>
      <c r="B9" s="23">
        <f>BW_w!B9/BW_w!$B9</f>
        <v>1</v>
      </c>
      <c r="C9" s="23">
        <f>BW_w!C9/BW_w!$B9</f>
        <v>1.7165109034267911</v>
      </c>
      <c r="D9" s="23">
        <f>BW_w!D9/BW_w!$B9</f>
        <v>1.9314641744548287</v>
      </c>
      <c r="E9" s="23">
        <f>BW_w!E9/BW_w!$B9</f>
        <v>2.2616822429906542</v>
      </c>
    </row>
    <row r="10" spans="1:5">
      <c r="A10" t="s">
        <v>25</v>
      </c>
      <c r="B10" s="23">
        <f>BW_w!B10/BW_w!$B10</f>
        <v>1</v>
      </c>
      <c r="C10" s="23">
        <f>BW_w!C10/BW_w!$B10</f>
        <v>2.1894736842105265</v>
      </c>
      <c r="D10" s="23">
        <f>BW_w!D10/BW_w!$B10</f>
        <v>3.2631578947368425</v>
      </c>
      <c r="E10" s="23">
        <f>BW_w!E10/BW_w!$B10</f>
        <v>3.4842105263157896</v>
      </c>
    </row>
    <row r="11" spans="1:5">
      <c r="A11" t="s">
        <v>26</v>
      </c>
      <c r="B11" s="23">
        <f>BW_w!B11/BW_w!$B11</f>
        <v>1</v>
      </c>
      <c r="C11" s="23">
        <f>BW_w!C11/BW_w!$B11</f>
        <v>2.193548387096774</v>
      </c>
      <c r="D11" s="23">
        <f>BW_w!D11/BW_w!$B11</f>
        <v>3.1881720430107525</v>
      </c>
      <c r="E11" s="23">
        <f>BW_w!E11/BW_w!$B11</f>
        <v>3.5430107526881716</v>
      </c>
    </row>
    <row r="12" spans="1:5">
      <c r="A12" t="s">
        <v>27</v>
      </c>
      <c r="B12" s="23">
        <f>BW_w!B12/BW_w!$B12</f>
        <v>1</v>
      </c>
      <c r="C12" s="23">
        <f>BW_w!C12/BW_w!$B12</f>
        <v>1</v>
      </c>
      <c r="D12" s="23">
        <f>BW_w!D12/BW_w!$B12</f>
        <v>0.99099099099099097</v>
      </c>
      <c r="E12" s="23">
        <f>BW_w!E12/BW_w!$B12</f>
        <v>0.99099099099099097</v>
      </c>
    </row>
    <row r="13" spans="1:5">
      <c r="A13" t="s">
        <v>28</v>
      </c>
      <c r="B13" s="23">
        <f>BW_w!B13/BW_w!$B13</f>
        <v>1</v>
      </c>
      <c r="C13" s="23">
        <f>BW_w!C13/BW_w!$B13</f>
        <v>1.1346153846153846</v>
      </c>
      <c r="D13" s="23">
        <f>BW_w!D13/BW_w!$B13</f>
        <v>1.6923076923076923</v>
      </c>
      <c r="E13" s="23">
        <f>BW_w!E13/BW_w!$B13</f>
        <v>1.7980769230769231</v>
      </c>
    </row>
    <row r="14" spans="1:5">
      <c r="A14" t="s">
        <v>29</v>
      </c>
      <c r="B14" s="23">
        <f>BW_w!B14/BW_w!$B14</f>
        <v>1</v>
      </c>
      <c r="C14" s="23">
        <f>BW_w!C14/BW_w!$B14</f>
        <v>1.1308411214953269</v>
      </c>
      <c r="D14" s="23">
        <f>BW_w!D14/BW_w!$B14</f>
        <v>0.47663551401869159</v>
      </c>
      <c r="E14" s="23">
        <f>BW_w!E14/BW_w!$B14</f>
        <v>0.4579439252336448</v>
      </c>
    </row>
    <row r="15" spans="1:5">
      <c r="A15" t="s">
        <v>30</v>
      </c>
      <c r="B15" s="23">
        <f>BW_w!B15/BW_w!$B15</f>
        <v>1</v>
      </c>
      <c r="C15" s="23">
        <f>BW_w!C15/BW_w!$B15</f>
        <v>1.524793388429752</v>
      </c>
      <c r="D15" s="23">
        <f>BW_w!D15/BW_w!$B15</f>
        <v>1.9462809917355373</v>
      </c>
      <c r="E15" s="23">
        <f>BW_w!E15/BW_w!$B15</f>
        <v>2.0950413223140498</v>
      </c>
    </row>
    <row r="16" spans="1:5">
      <c r="A16" t="s">
        <v>31</v>
      </c>
      <c r="B16" s="23">
        <f>BW_w!B16/BW_w!$B16</f>
        <v>1</v>
      </c>
      <c r="C16" s="23">
        <f>BW_w!C16/BW_w!$B16</f>
        <v>1.625</v>
      </c>
      <c r="D16" s="23">
        <f>BW_w!D16/BW_w!$B16</f>
        <v>1.425</v>
      </c>
      <c r="E16" s="23">
        <f>BW_w!E16/BW_w!$B16</f>
        <v>3.7083333333333335</v>
      </c>
    </row>
    <row r="17" spans="1:5">
      <c r="A17" t="s">
        <v>32</v>
      </c>
      <c r="B17" s="23">
        <f>BW_w!B17/BW_w!$B17</f>
        <v>1</v>
      </c>
      <c r="C17" s="23">
        <f>BW_w!C17/BW_w!$B17</f>
        <v>2.6206896551724141</v>
      </c>
      <c r="D17" s="23">
        <f>BW_w!D17/BW_w!$B17</f>
        <v>3.7155172413793101</v>
      </c>
      <c r="E17" s="23">
        <f>BW_w!E17/BW_w!$B17</f>
        <v>3.7155172413793101</v>
      </c>
    </row>
    <row r="18" spans="1:5">
      <c r="A18" s="79" t="s">
        <v>33</v>
      </c>
      <c r="B18" s="81">
        <f>BW_w!B18/BW_w!$B18</f>
        <v>1</v>
      </c>
      <c r="C18" s="81">
        <f>BW_w!C18/BW_w!$B18</f>
        <v>1</v>
      </c>
      <c r="D18" s="81">
        <f>BW_w!D18/BW_w!$B18</f>
        <v>1.0043478260869567</v>
      </c>
      <c r="E18" s="81">
        <f>BW_w!E18/BW_w!$B18</f>
        <v>1.0043478260869567</v>
      </c>
    </row>
    <row r="19" spans="1:5">
      <c r="A19" s="79" t="s">
        <v>34</v>
      </c>
      <c r="B19" s="81">
        <f>BW_w!B19/BW_w!$B19</f>
        <v>1</v>
      </c>
      <c r="C19" s="81">
        <f>BW_w!C19/BW_w!$B19</f>
        <v>1.1775147928994083</v>
      </c>
      <c r="D19" s="81">
        <f>BW_w!D19/BW_w!$B19</f>
        <v>1.4023668639053255</v>
      </c>
      <c r="E19" s="81">
        <f>BW_w!E19/BW_w!$B19</f>
        <v>1.2988165680473371</v>
      </c>
    </row>
    <row r="20" spans="1:5">
      <c r="A20" s="79" t="s">
        <v>35</v>
      </c>
      <c r="B20" s="81">
        <f>BW_w!B20/BW_w!$B20</f>
        <v>1</v>
      </c>
      <c r="C20" s="81">
        <f>BW_w!C20/BW_w!$B20</f>
        <v>2.0108695652173911</v>
      </c>
      <c r="D20" s="81">
        <f>BW_w!D20/BW_w!$B20</f>
        <v>2.4184782608695654</v>
      </c>
      <c r="E20" s="81">
        <f>BW_w!E20/BW_w!$B20</f>
        <v>2.9456521739130435</v>
      </c>
    </row>
    <row r="21" spans="1:5">
      <c r="A21" s="79" t="s">
        <v>36</v>
      </c>
      <c r="B21" s="81">
        <f>BW_w!B21/BW_w!$B21</f>
        <v>1</v>
      </c>
      <c r="C21" s="81">
        <f>BW_w!C21/BW_w!$B21</f>
        <v>2.2087912087912085</v>
      </c>
      <c r="D21" s="81">
        <f>BW_w!D21/BW_w!$B21</f>
        <v>3.2527472527472527</v>
      </c>
      <c r="E21" s="81">
        <f>BW_w!E21/BW_w!$B21</f>
        <v>3.4065934065934065</v>
      </c>
    </row>
    <row r="22" spans="1:5">
      <c r="A22" s="79" t="s">
        <v>37</v>
      </c>
      <c r="B22" s="81">
        <f>BW_w!B22/BW_w!$B22</f>
        <v>1</v>
      </c>
      <c r="C22" s="81">
        <f>BW_w!C22/BW_w!$B22</f>
        <v>1.5267489711934155</v>
      </c>
      <c r="D22" s="81">
        <f>BW_w!D22/BW_w!$B22</f>
        <v>1.94238683127572</v>
      </c>
      <c r="E22" s="81">
        <f>BW_w!E22/BW_w!$B22</f>
        <v>2.0658436213991767</v>
      </c>
    </row>
    <row r="23" spans="1:5">
      <c r="A23" s="79" t="s">
        <v>38</v>
      </c>
      <c r="B23" s="81">
        <f>BW_w!B23/BW_w!$B23</f>
        <v>1</v>
      </c>
      <c r="C23" s="81">
        <f>BW_w!C23/BW_w!$B23</f>
        <v>2.6481481481481479</v>
      </c>
      <c r="D23" s="81">
        <f>BW_w!D23/BW_w!$B23</f>
        <v>3.7962962962962958</v>
      </c>
      <c r="E23" s="81">
        <f>BW_w!E23/BW_w!$B23</f>
        <v>3.7962962962962958</v>
      </c>
    </row>
  </sheetData>
  <pageMargins left="0" right="0" top="0.39410000000000001" bottom="0.39410000000000001" header="0" footer="0"/>
  <headerFooter>
    <oddHeader>&amp;C&amp;A</oddHeader>
    <oddFooter>&amp;CPage &amp;P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3"/>
  <sheetViews>
    <sheetView zoomScaleNormal="100" workbookViewId="0">
      <selection activeCell="J16" sqref="J16"/>
    </sheetView>
  </sheetViews>
  <sheetFormatPr defaultRowHeight="14.25"/>
  <cols>
    <col min="1" max="1" width="8" style="3" customWidth="1"/>
    <col min="2" max="1024" width="10.75" style="3" customWidth="1"/>
  </cols>
  <sheetData>
    <row r="1" spans="1:5" ht="15">
      <c r="A1" s="30" t="s">
        <v>0</v>
      </c>
      <c r="B1" s="30" t="s">
        <v>1</v>
      </c>
      <c r="C1" s="30" t="s">
        <v>5</v>
      </c>
      <c r="D1" s="30" t="s">
        <v>9</v>
      </c>
      <c r="E1" s="30" t="s">
        <v>13</v>
      </c>
    </row>
    <row r="2" spans="1:5">
      <c r="A2" t="s">
        <v>17</v>
      </c>
      <c r="B2" s="23">
        <f>BW_c!B2/BW_c!$B2</f>
        <v>1</v>
      </c>
      <c r="C2" s="23">
        <f>BW_c!C2/BW_c!$B2</f>
        <v>0.41007194244604317</v>
      </c>
      <c r="D2" s="23">
        <f>BW_c!D2/BW_c!$B2</f>
        <v>0.8776978417266188</v>
      </c>
      <c r="E2" s="23">
        <f>BW_c!E2/BW_c!$B2</f>
        <v>2.7985611510791371</v>
      </c>
    </row>
    <row r="3" spans="1:5">
      <c r="A3" t="s">
        <v>18</v>
      </c>
      <c r="B3" s="23">
        <f>BW_c!B3/BW_c!$B3</f>
        <v>1</v>
      </c>
      <c r="C3" s="23">
        <f>BW_c!C3/BW_c!$B3</f>
        <v>2.2272727272727271</v>
      </c>
      <c r="D3" s="23">
        <f>BW_c!D3/BW_c!$B3</f>
        <v>5.8560606060606064</v>
      </c>
      <c r="E3" s="23">
        <f>BW_c!E3/BW_c!$B3</f>
        <v>2.939393939393939</v>
      </c>
    </row>
    <row r="4" spans="1:5">
      <c r="A4" t="s">
        <v>19</v>
      </c>
      <c r="B4" s="23">
        <f>BW_c!B4/BW_c!$B4</f>
        <v>1</v>
      </c>
      <c r="C4" s="23">
        <f>BW_c!C4/BW_c!$B4</f>
        <v>1.3812499999999999</v>
      </c>
      <c r="D4" s="23">
        <f>BW_c!D4/BW_c!$B4</f>
        <v>0.49375000000000002</v>
      </c>
      <c r="E4" s="23">
        <f>BW_c!E4/BW_c!$B4</f>
        <v>1.3937499999999998</v>
      </c>
    </row>
    <row r="5" spans="1:5">
      <c r="A5" t="s">
        <v>20</v>
      </c>
      <c r="B5" s="23">
        <f>BW_c!B5/BW_c!$B5</f>
        <v>1</v>
      </c>
      <c r="C5" s="23">
        <f>BW_c!C5/BW_c!$B5</f>
        <v>0.5083333333333333</v>
      </c>
      <c r="D5" s="23">
        <f>BW_c!D5/BW_c!$B5</f>
        <v>2.7833333333333332</v>
      </c>
      <c r="E5" s="23">
        <f>BW_c!E5/BW_c!$B5</f>
        <v>5.9750000000000005</v>
      </c>
    </row>
    <row r="6" spans="1:5">
      <c r="A6" t="s">
        <v>21</v>
      </c>
      <c r="B6" s="23">
        <f>BW_c!B6/BW_c!$B6</f>
        <v>1</v>
      </c>
      <c r="C6" s="23">
        <f>BW_c!C6/BW_c!$B6</f>
        <v>1.1666666666666665</v>
      </c>
      <c r="D6" s="23">
        <f>BW_c!D6/BW_c!$B6</f>
        <v>2.7407407407407409</v>
      </c>
      <c r="E6" s="23">
        <f>BW_c!E6/BW_c!$B6</f>
        <v>5.333333333333333</v>
      </c>
    </row>
    <row r="7" spans="1:5">
      <c r="A7" t="s">
        <v>22</v>
      </c>
      <c r="B7" s="23">
        <f>BW_c!B7/BW_c!$B7</f>
        <v>1</v>
      </c>
      <c r="C7" s="23">
        <f>BW_c!C7/BW_c!$B7</f>
        <v>1.2172619047619047</v>
      </c>
      <c r="D7" s="23">
        <f>BW_c!D7/BW_c!$B7</f>
        <v>1.8630952380952381</v>
      </c>
      <c r="E7" s="23">
        <f>BW_c!E7/BW_c!$B7</f>
        <v>2.3571428571428572</v>
      </c>
    </row>
    <row r="8" spans="1:5">
      <c r="A8" t="s">
        <v>23</v>
      </c>
      <c r="B8" s="23">
        <f>BW_c!B8/BW_c!$B8</f>
        <v>1</v>
      </c>
      <c r="C8" s="23">
        <f>BW_c!C8/BW_c!$B8</f>
        <v>1.3208430913348947</v>
      </c>
      <c r="D8" s="23">
        <f>BW_c!D8/BW_c!$B8</f>
        <v>1.4238875878220143</v>
      </c>
      <c r="E8" s="23">
        <f>BW_c!E8/BW_c!$B8</f>
        <v>1.503512880562061</v>
      </c>
    </row>
    <row r="9" spans="1:5">
      <c r="A9" t="s">
        <v>24</v>
      </c>
      <c r="B9" s="23">
        <f>BW_c!B9/BW_c!$B9</f>
        <v>1</v>
      </c>
      <c r="C9" s="23">
        <f>BW_c!C9/BW_c!$B9</f>
        <v>2.1370716510903427</v>
      </c>
      <c r="D9" s="23">
        <f>BW_c!D9/BW_c!$B9</f>
        <v>5.1931464174454831</v>
      </c>
      <c r="E9" s="23">
        <f>BW_c!E9/BW_c!$B9</f>
        <v>5.878504672897197</v>
      </c>
    </row>
    <row r="10" spans="1:5">
      <c r="A10" t="s">
        <v>25</v>
      </c>
      <c r="B10" s="23">
        <f>BW_c!B10/BW_c!$B10</f>
        <v>1</v>
      </c>
      <c r="C10" s="23">
        <f>BW_c!C10/BW_c!$B10</f>
        <v>1.4736842105263157</v>
      </c>
      <c r="D10" s="23">
        <f>BW_c!D10/BW_c!$B10</f>
        <v>4.1578947368421053</v>
      </c>
      <c r="E10" s="23">
        <f>BW_c!E10/BW_c!$B10</f>
        <v>4.9315789473684211</v>
      </c>
    </row>
    <row r="11" spans="1:5">
      <c r="A11" t="s">
        <v>26</v>
      </c>
      <c r="B11" s="23">
        <f>BW_c!B11/BW_c!$B11</f>
        <v>1</v>
      </c>
      <c r="C11" s="23">
        <f>BW_c!C11/BW_c!$B11</f>
        <v>2.21505376344086</v>
      </c>
      <c r="D11" s="23">
        <f>BW_c!D11/BW_c!$B11</f>
        <v>4.112903225806452</v>
      </c>
      <c r="E11" s="23">
        <f>BW_c!E11/BW_c!$B11</f>
        <v>4.4838709677419351</v>
      </c>
    </row>
    <row r="12" spans="1:5">
      <c r="A12" t="s">
        <v>27</v>
      </c>
      <c r="B12" s="23">
        <f>BW_c!B12/BW_c!$B12</f>
        <v>1</v>
      </c>
      <c r="C12" s="23">
        <f>BW_c!C12/BW_c!$B12</f>
        <v>1.7207207207207205</v>
      </c>
      <c r="D12" s="23">
        <f>BW_c!D12/BW_c!$B12</f>
        <v>1.243243243243243</v>
      </c>
      <c r="E12" s="23">
        <f>BW_c!E12/BW_c!$B12</f>
        <v>9.3963963963963959</v>
      </c>
    </row>
    <row r="13" spans="1:5">
      <c r="A13" t="s">
        <v>28</v>
      </c>
      <c r="B13" s="23">
        <f>BW_c!B13/BW_c!$B13</f>
        <v>1</v>
      </c>
      <c r="C13" s="23">
        <f>BW_c!C13/BW_c!$B13</f>
        <v>1.5384615384615385</v>
      </c>
      <c r="D13" s="23">
        <f>BW_c!D13/BW_c!$B13</f>
        <v>0.5576923076923076</v>
      </c>
      <c r="E13" s="23">
        <f>BW_c!E13/BW_c!$B13</f>
        <v>8.6730769230769216</v>
      </c>
    </row>
    <row r="14" spans="1:5">
      <c r="A14" t="s">
        <v>29</v>
      </c>
      <c r="B14" s="23">
        <f>BW_c!B14/BW_c!$B14</f>
        <v>1</v>
      </c>
      <c r="C14" s="23">
        <f>BW_c!C14/BW_c!$B14</f>
        <v>1.1308411214953269</v>
      </c>
      <c r="D14" s="23">
        <f>BW_c!D14/BW_c!$B14</f>
        <v>3.1495327102803738</v>
      </c>
      <c r="E14" s="23">
        <f>BW_c!E14/BW_c!$B14</f>
        <v>10.869158878504672</v>
      </c>
    </row>
    <row r="15" spans="1:5">
      <c r="A15" t="s">
        <v>30</v>
      </c>
      <c r="B15" s="23">
        <f>BW_c!B15/BW_c!$B15</f>
        <v>1</v>
      </c>
      <c r="C15" s="23">
        <f>BW_c!C15/BW_c!$B15</f>
        <v>1.9834710743801653</v>
      </c>
      <c r="D15" s="23">
        <f>BW_c!D15/BW_c!$B15</f>
        <v>4.4669421487603307</v>
      </c>
      <c r="E15" s="23">
        <f>BW_c!E15/BW_c!$B15</f>
        <v>10.198347107438016</v>
      </c>
    </row>
    <row r="16" spans="1:5">
      <c r="A16" t="s">
        <v>31</v>
      </c>
      <c r="B16" s="23">
        <f>BW_c!B16/BW_c!$B16</f>
        <v>1</v>
      </c>
      <c r="C16" s="23">
        <f>BW_c!C16/BW_c!$B16</f>
        <v>1.3833333333333333</v>
      </c>
      <c r="D16" s="23">
        <f>BW_c!D16/BW_c!$B16</f>
        <v>3.0750000000000002</v>
      </c>
      <c r="E16" s="23">
        <f>BW_c!E16/BW_c!$B16</f>
        <v>8.7333333333333343</v>
      </c>
    </row>
    <row r="17" spans="1:5">
      <c r="A17" t="s">
        <v>32</v>
      </c>
      <c r="B17" s="23">
        <f>BW_c!B17/BW_c!$B17</f>
        <v>1</v>
      </c>
      <c r="C17" s="23">
        <f>BW_c!C17/BW_c!$B17</f>
        <v>2.8189655172413794</v>
      </c>
      <c r="D17" s="23">
        <f>BW_c!D17/BW_c!$B17</f>
        <v>10.948275862068966</v>
      </c>
      <c r="E17" s="23">
        <f>BW_c!E17/BW_c!$B17</f>
        <v>14.879310344827589</v>
      </c>
    </row>
    <row r="18" spans="1:5">
      <c r="A18" s="79" t="s">
        <v>33</v>
      </c>
      <c r="B18" s="81">
        <f>BW_c!B18/BW_c!$B18</f>
        <v>1</v>
      </c>
      <c r="C18" s="81">
        <f>BW_c!C18/BW_c!$B18</f>
        <v>1.0608695652173914</v>
      </c>
      <c r="D18" s="81">
        <f>BW_c!D18/BW_c!$B18</f>
        <v>1.0782608695652174</v>
      </c>
      <c r="E18" s="81">
        <f>BW_c!E18/BW_c!$B18</f>
        <v>1.2478260869565219</v>
      </c>
    </row>
    <row r="19" spans="1:5">
      <c r="A19" s="79" t="s">
        <v>34</v>
      </c>
      <c r="B19" s="81">
        <f>BW_c!B19/BW_c!$B19</f>
        <v>1</v>
      </c>
      <c r="C19" s="81">
        <f>BW_c!C19/BW_c!$B19</f>
        <v>1.0887573964497042</v>
      </c>
      <c r="D19" s="81">
        <f>BW_c!D19/BW_c!$B19</f>
        <v>1.6834319526627222</v>
      </c>
      <c r="E19" s="81">
        <f>BW_c!E19/BW_c!$B19</f>
        <v>2.7692307692307692</v>
      </c>
    </row>
    <row r="20" spans="1:5">
      <c r="A20" s="79" t="s">
        <v>35</v>
      </c>
      <c r="B20" s="81">
        <f>BW_c!B20/BW_c!$B20</f>
        <v>1</v>
      </c>
      <c r="C20" s="81">
        <f>BW_c!C20/BW_c!$B20</f>
        <v>2.2880434782608696</v>
      </c>
      <c r="D20" s="81">
        <f>BW_c!D20/BW_c!$B20</f>
        <v>4.1467391304347823</v>
      </c>
      <c r="E20" s="81">
        <f>BW_c!E20/BW_c!$B20</f>
        <v>4.8478260869565215</v>
      </c>
    </row>
    <row r="21" spans="1:5">
      <c r="A21" s="79" t="s">
        <v>36</v>
      </c>
      <c r="B21" s="81">
        <f>BW_c!B21/BW_c!$B21</f>
        <v>1</v>
      </c>
      <c r="C21" s="81">
        <f>BW_c!C21/BW_c!$B21</f>
        <v>2.313186813186813</v>
      </c>
      <c r="D21" s="81">
        <f>BW_c!D21/BW_c!$B21</f>
        <v>4.2197802197802199</v>
      </c>
      <c r="E21" s="81">
        <f>BW_c!E21/BW_c!$B21</f>
        <v>4.5879120879120876</v>
      </c>
    </row>
    <row r="22" spans="1:5">
      <c r="A22" s="79" t="s">
        <v>37</v>
      </c>
      <c r="B22" s="81">
        <f>BW_c!B22/BW_c!$B22</f>
        <v>1</v>
      </c>
      <c r="C22" s="81">
        <f>BW_c!C22/BW_c!$B22</f>
        <v>1.5349794238683125</v>
      </c>
      <c r="D22" s="81">
        <f>BW_c!D22/BW_c!$B22</f>
        <v>5.9300411522633745</v>
      </c>
      <c r="E22" s="81">
        <f>BW_c!E22/BW_c!$B22</f>
        <v>10.288065843621398</v>
      </c>
    </row>
    <row r="23" spans="1:5">
      <c r="A23" s="79" t="s">
        <v>38</v>
      </c>
      <c r="B23" s="81">
        <f>BW_c!B23/BW_c!$B23</f>
        <v>1</v>
      </c>
      <c r="C23" s="81">
        <f>BW_c!C23/BW_c!$B23</f>
        <v>3.2129629629629628</v>
      </c>
      <c r="D23" s="81">
        <f>BW_c!D23/BW_c!$B23</f>
        <v>11.648148148148147</v>
      </c>
      <c r="E23" s="81">
        <f>BW_c!E23/BW_c!$B23</f>
        <v>16.277777777777775</v>
      </c>
    </row>
  </sheetData>
  <pageMargins left="0" right="0" top="0.39410000000000001" bottom="0.39410000000000001" header="0" footer="0"/>
  <headerFooter>
    <oddHeader>&amp;C&amp;A</oddHeader>
    <oddFooter>&amp;CPage &amp;P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42"/>
  <sheetViews>
    <sheetView topLeftCell="K1" zoomScale="85" zoomScaleNormal="85" workbookViewId="0">
      <selection activeCell="X6" sqref="X6"/>
    </sheetView>
  </sheetViews>
  <sheetFormatPr defaultRowHeight="14.25"/>
  <cols>
    <col min="2" max="2" width="43.5" bestFit="1" customWidth="1"/>
    <col min="4" max="18" width="9" customWidth="1"/>
    <col min="19" max="19" width="18.625" bestFit="1" customWidth="1"/>
    <col min="20" max="20" width="37.875" bestFit="1" customWidth="1"/>
    <col min="22" max="22" width="19.5" bestFit="1" customWidth="1"/>
    <col min="23" max="23" width="21" bestFit="1" customWidth="1"/>
    <col min="24" max="24" width="21" customWidth="1"/>
    <col min="25" max="25" width="35.375" bestFit="1" customWidth="1"/>
    <col min="26" max="26" width="10.375" bestFit="1" customWidth="1"/>
  </cols>
  <sheetData>
    <row r="2" spans="1:27">
      <c r="B2" s="29" t="s">
        <v>239</v>
      </c>
    </row>
    <row r="3" spans="1:27">
      <c r="B3" s="29"/>
    </row>
    <row r="4" spans="1:27">
      <c r="B4" s="29" t="s">
        <v>240</v>
      </c>
      <c r="Y4" s="271" t="s">
        <v>241</v>
      </c>
    </row>
    <row r="5" spans="1:27">
      <c r="B5" s="29" t="s">
        <v>236</v>
      </c>
      <c r="C5" s="29"/>
    </row>
    <row r="6" spans="1:27">
      <c r="B6" s="29" t="s">
        <v>242</v>
      </c>
      <c r="C6" s="29"/>
    </row>
    <row r="7" spans="1:27">
      <c r="B7" s="29"/>
      <c r="C7" s="29"/>
    </row>
    <row r="8" spans="1:27" ht="15">
      <c r="A8" s="30" t="s">
        <v>196</v>
      </c>
      <c r="C8" s="29" t="s">
        <v>237</v>
      </c>
      <c r="Y8" s="44" t="s">
        <v>102</v>
      </c>
      <c r="Z8" s="44"/>
    </row>
    <row r="9" spans="1:27" ht="15">
      <c r="A9" s="30" t="s">
        <v>105</v>
      </c>
      <c r="B9" s="19" t="s">
        <v>39</v>
      </c>
      <c r="C9" s="20" t="s">
        <v>1</v>
      </c>
      <c r="D9" s="20" t="s">
        <v>2</v>
      </c>
      <c r="E9" s="20" t="s">
        <v>3</v>
      </c>
      <c r="F9" s="21" t="s">
        <v>4</v>
      </c>
      <c r="G9" s="20" t="s">
        <v>5</v>
      </c>
      <c r="H9" s="20" t="s">
        <v>6</v>
      </c>
      <c r="I9" s="20" t="s">
        <v>7</v>
      </c>
      <c r="J9" s="32" t="s">
        <v>8</v>
      </c>
      <c r="K9" s="20" t="s">
        <v>9</v>
      </c>
      <c r="L9" s="20" t="s">
        <v>10</v>
      </c>
      <c r="M9" s="36" t="s">
        <v>11</v>
      </c>
      <c r="N9" s="32" t="s">
        <v>12</v>
      </c>
      <c r="O9" s="20" t="s">
        <v>13</v>
      </c>
      <c r="P9" s="36" t="s">
        <v>14</v>
      </c>
      <c r="Q9" s="36" t="s">
        <v>15</v>
      </c>
      <c r="R9" s="32" t="s">
        <v>16</v>
      </c>
      <c r="S9" s="260" t="s">
        <v>233</v>
      </c>
      <c r="T9" s="46" t="s">
        <v>197</v>
      </c>
      <c r="U9" s="46" t="s">
        <v>114</v>
      </c>
      <c r="V9" s="46" t="s">
        <v>106</v>
      </c>
      <c r="W9" s="46" t="s">
        <v>107</v>
      </c>
      <c r="X9" s="46" t="s">
        <v>199</v>
      </c>
      <c r="Y9" s="45" t="s">
        <v>103</v>
      </c>
      <c r="Z9" s="259" t="s">
        <v>86</v>
      </c>
      <c r="AA9" s="45" t="s">
        <v>198</v>
      </c>
    </row>
    <row r="10" spans="1:27">
      <c r="A10">
        <v>15</v>
      </c>
      <c r="B10" t="s">
        <v>59</v>
      </c>
      <c r="C10">
        <v>0.67</v>
      </c>
      <c r="D10">
        <v>0.19</v>
      </c>
      <c r="E10">
        <v>0.26</v>
      </c>
      <c r="F10" s="261">
        <v>0.6</v>
      </c>
      <c r="G10">
        <v>0.69</v>
      </c>
      <c r="H10">
        <v>0.2</v>
      </c>
      <c r="I10">
        <v>0.28999999999999998</v>
      </c>
      <c r="J10" s="267">
        <v>0.94</v>
      </c>
      <c r="K10">
        <v>0.19</v>
      </c>
      <c r="L10">
        <v>0.21</v>
      </c>
      <c r="M10" s="269">
        <v>0.34</v>
      </c>
      <c r="N10" s="267">
        <v>1.2</v>
      </c>
      <c r="O10">
        <v>0.82</v>
      </c>
      <c r="P10" s="269">
        <v>0.82</v>
      </c>
      <c r="Q10" s="269">
        <v>0.82</v>
      </c>
      <c r="R10" s="267">
        <v>0.82</v>
      </c>
      <c r="S10">
        <f>SUM(C10:R10)</f>
        <v>9.06</v>
      </c>
      <c r="T10" t="str">
        <f>B10</f>
        <v>ipres-4M</v>
      </c>
      <c r="U10">
        <v>1</v>
      </c>
      <c r="V10" s="47" t="str">
        <f>IF(T10&lt;&gt;Y10,"no","+")</f>
        <v>+</v>
      </c>
      <c r="W10" s="47" t="str">
        <f>IF(S10&lt;&gt;Z10,"no","+")</f>
        <v>+</v>
      </c>
      <c r="X10" s="47" t="str">
        <f>IF(A10&lt;&gt;AA10,"no","+")</f>
        <v>+</v>
      </c>
      <c r="Y10" s="44" t="str">
        <f>IPC!R4</f>
        <v>ipres-4M</v>
      </c>
      <c r="Z10" s="240">
        <f>IPC!Z4</f>
        <v>9.0599999999999987</v>
      </c>
      <c r="AA10" s="44">
        <f>IPC!U4</f>
        <v>15</v>
      </c>
    </row>
    <row r="11" spans="1:27">
      <c r="A11">
        <v>8</v>
      </c>
      <c r="B11" t="s">
        <v>52</v>
      </c>
      <c r="C11">
        <v>0.67</v>
      </c>
      <c r="D11">
        <v>0.8</v>
      </c>
      <c r="E11">
        <v>1.19</v>
      </c>
      <c r="F11" s="261">
        <v>0.63</v>
      </c>
      <c r="G11">
        <v>0.69</v>
      </c>
      <c r="H11">
        <v>0.85</v>
      </c>
      <c r="I11">
        <v>0.28000000000000003</v>
      </c>
      <c r="J11" s="267">
        <v>0.73</v>
      </c>
      <c r="K11">
        <v>0.19</v>
      </c>
      <c r="L11">
        <v>0.21</v>
      </c>
      <c r="M11" s="269">
        <v>0.35</v>
      </c>
      <c r="N11" s="267">
        <v>1.1299999999999999</v>
      </c>
      <c r="O11">
        <v>0.82</v>
      </c>
      <c r="P11" s="269">
        <v>0.82</v>
      </c>
      <c r="Q11" s="269">
        <v>0.82</v>
      </c>
      <c r="R11" s="267">
        <v>0.82</v>
      </c>
      <c r="S11">
        <f t="shared" ref="S11:S25" si="0">SUM(C11:R11)</f>
        <v>11</v>
      </c>
      <c r="T11" t="str">
        <f t="shared" ref="T11:T31" si="1">B11</f>
        <v>4M-reassembly</v>
      </c>
      <c r="U11">
        <v>1</v>
      </c>
      <c r="V11" s="47" t="str">
        <f t="shared" ref="V11:V31" si="2">IF(T11&lt;&gt;Y11,"no","+")</f>
        <v>+</v>
      </c>
      <c r="W11" s="47" t="str">
        <f t="shared" ref="W11:W31" si="3">IF(S11&lt;&gt;Z11,"no","+")</f>
        <v>+</v>
      </c>
      <c r="X11" s="47" t="str">
        <f t="shared" ref="X11:X31" si="4">IF(A11&lt;&gt;AA11,"no","+")</f>
        <v>+</v>
      </c>
      <c r="Y11" s="44" t="str">
        <f>IPC!R5</f>
        <v>4M-reassembly</v>
      </c>
      <c r="Z11" s="240">
        <f>IPC!Z5</f>
        <v>11</v>
      </c>
      <c r="AA11" s="44">
        <f>IPC!U5</f>
        <v>8</v>
      </c>
    </row>
    <row r="12" spans="1:27">
      <c r="A12">
        <v>2</v>
      </c>
      <c r="B12" s="29" t="s">
        <v>101</v>
      </c>
      <c r="C12">
        <v>0.72</v>
      </c>
      <c r="D12">
        <v>0.8</v>
      </c>
      <c r="E12">
        <v>0.22</v>
      </c>
      <c r="F12" s="261">
        <v>0.4</v>
      </c>
      <c r="G12">
        <v>0.78</v>
      </c>
      <c r="H12">
        <v>0.83</v>
      </c>
      <c r="I12">
        <v>0.24</v>
      </c>
      <c r="J12" s="267">
        <v>0.47</v>
      </c>
      <c r="K12">
        <v>0.87</v>
      </c>
      <c r="L12">
        <v>0.93</v>
      </c>
      <c r="M12" s="269">
        <v>1.32</v>
      </c>
      <c r="N12" s="267">
        <v>0.81</v>
      </c>
      <c r="O12">
        <v>0.85</v>
      </c>
      <c r="P12" s="269">
        <v>0.85</v>
      </c>
      <c r="Q12" s="269">
        <v>0.85</v>
      </c>
      <c r="R12" s="267">
        <v>0.85</v>
      </c>
      <c r="S12">
        <f t="shared" si="0"/>
        <v>11.79</v>
      </c>
      <c r="T12" t="str">
        <f t="shared" si="1"/>
        <v>4M-check-reassembly</v>
      </c>
      <c r="U12">
        <v>1</v>
      </c>
      <c r="V12" s="47" t="str">
        <f t="shared" si="2"/>
        <v>+</v>
      </c>
      <c r="W12" s="47" t="str">
        <f t="shared" si="3"/>
        <v>+</v>
      </c>
      <c r="X12" s="47" t="str">
        <f t="shared" si="4"/>
        <v>+</v>
      </c>
      <c r="Y12" s="44" t="str">
        <f>IPC!R6</f>
        <v>4M-check-reassembly</v>
      </c>
      <c r="Z12" s="240">
        <f>IPC!Z6</f>
        <v>11.790000000000001</v>
      </c>
      <c r="AA12" s="44">
        <f>IPC!U6</f>
        <v>2</v>
      </c>
    </row>
    <row r="13" spans="1:27">
      <c r="A13" s="48">
        <v>4</v>
      </c>
      <c r="B13" t="s">
        <v>48</v>
      </c>
      <c r="C13">
        <v>0.72</v>
      </c>
      <c r="D13">
        <v>0.28999999999999998</v>
      </c>
      <c r="E13">
        <v>1.43</v>
      </c>
      <c r="F13" s="261">
        <v>2.97</v>
      </c>
      <c r="G13">
        <v>0.78</v>
      </c>
      <c r="H13">
        <v>0.79</v>
      </c>
      <c r="I13">
        <v>0.42</v>
      </c>
      <c r="J13" s="267">
        <v>1.27</v>
      </c>
      <c r="K13">
        <v>0.81</v>
      </c>
      <c r="L13">
        <v>1</v>
      </c>
      <c r="M13" s="269">
        <v>0.52</v>
      </c>
      <c r="N13" s="267">
        <v>1.37</v>
      </c>
      <c r="O13">
        <v>0.85</v>
      </c>
      <c r="P13" s="269">
        <v>0.85</v>
      </c>
      <c r="Q13" s="269">
        <v>0.85</v>
      </c>
      <c r="R13" s="267">
        <v>0.85</v>
      </c>
      <c r="S13">
        <f t="shared" si="0"/>
        <v>15.77</v>
      </c>
      <c r="T13" t="str">
        <f t="shared" si="1"/>
        <v>4M-check-reassembly-tcp</v>
      </c>
      <c r="U13">
        <v>1</v>
      </c>
      <c r="V13" s="47" t="str">
        <f t="shared" si="2"/>
        <v>+</v>
      </c>
      <c r="W13" s="47" t="str">
        <f t="shared" si="3"/>
        <v>+</v>
      </c>
      <c r="X13" s="47" t="str">
        <f t="shared" si="4"/>
        <v>+</v>
      </c>
      <c r="Y13" s="44" t="str">
        <f>IPC!R7</f>
        <v>4M-check-reassembly-tcp</v>
      </c>
      <c r="Z13" s="240">
        <f>IPC!Z7</f>
        <v>15.769999999999998</v>
      </c>
      <c r="AA13" s="44">
        <f>IPC!U7</f>
        <v>4</v>
      </c>
    </row>
    <row r="14" spans="1:27">
      <c r="A14">
        <v>3</v>
      </c>
      <c r="B14" s="29" t="s">
        <v>47</v>
      </c>
      <c r="C14">
        <v>0.62</v>
      </c>
      <c r="D14">
        <v>0.72</v>
      </c>
      <c r="E14">
        <v>1.29</v>
      </c>
      <c r="F14" s="261">
        <v>2.4700000000000002</v>
      </c>
      <c r="G14">
        <v>0.89</v>
      </c>
      <c r="H14">
        <v>1.1000000000000001</v>
      </c>
      <c r="I14">
        <v>0.63</v>
      </c>
      <c r="J14" s="267">
        <v>3.06</v>
      </c>
      <c r="K14">
        <v>1.02</v>
      </c>
      <c r="L14">
        <v>1.75</v>
      </c>
      <c r="M14" s="269">
        <v>5.92</v>
      </c>
      <c r="N14" s="267">
        <v>3.02</v>
      </c>
      <c r="O14">
        <v>0.84</v>
      </c>
      <c r="P14" s="269">
        <v>0.84</v>
      </c>
      <c r="Q14" s="269">
        <v>0.84</v>
      </c>
      <c r="R14" s="267">
        <v>0.84</v>
      </c>
      <c r="S14">
        <f t="shared" si="0"/>
        <v>25.849999999999998</v>
      </c>
      <c r="T14" t="str">
        <f t="shared" si="1"/>
        <v>4M-check-reassembly-tcp-cmykw2-rotate</v>
      </c>
      <c r="U14">
        <v>1</v>
      </c>
      <c r="V14" s="47" t="str">
        <f t="shared" si="2"/>
        <v>+</v>
      </c>
      <c r="W14" s="47" t="str">
        <f t="shared" si="3"/>
        <v>+</v>
      </c>
      <c r="X14" s="47" t="str">
        <f t="shared" si="4"/>
        <v>+</v>
      </c>
      <c r="Y14" s="44" t="str">
        <f>IPC!R8</f>
        <v>4M-check-reassembly-tcp-cmykw2-rotate</v>
      </c>
      <c r="Z14" s="240">
        <f>IPC!Z8</f>
        <v>25.849999999999998</v>
      </c>
      <c r="AA14" s="44">
        <f>IPC!U8</f>
        <v>3</v>
      </c>
    </row>
    <row r="15" spans="1:27">
      <c r="A15">
        <v>1</v>
      </c>
      <c r="B15" t="s">
        <v>46</v>
      </c>
      <c r="C15">
        <v>0.52</v>
      </c>
      <c r="D15">
        <v>0.8</v>
      </c>
      <c r="E15">
        <v>1.76</v>
      </c>
      <c r="F15" s="261">
        <v>2.79</v>
      </c>
      <c r="G15">
        <v>0.59</v>
      </c>
      <c r="H15">
        <v>1</v>
      </c>
      <c r="I15">
        <v>1.35</v>
      </c>
      <c r="J15" s="267">
        <v>2.3199999999999998</v>
      </c>
      <c r="K15">
        <v>0.72</v>
      </c>
      <c r="L15">
        <v>1.1299999999999999</v>
      </c>
      <c r="M15" s="269">
        <v>1.6</v>
      </c>
      <c r="N15" s="267">
        <v>1.75</v>
      </c>
      <c r="O15">
        <v>0.82</v>
      </c>
      <c r="P15" s="269">
        <v>1.39</v>
      </c>
      <c r="Q15" s="269">
        <v>1.4</v>
      </c>
      <c r="R15" s="267">
        <v>1.01</v>
      </c>
      <c r="S15">
        <f t="shared" si="0"/>
        <v>20.95</v>
      </c>
      <c r="T15" t="str">
        <f t="shared" si="1"/>
        <v>4M-check</v>
      </c>
      <c r="U15">
        <v>1</v>
      </c>
      <c r="V15" s="47" t="str">
        <f t="shared" si="2"/>
        <v>+</v>
      </c>
      <c r="W15" s="47" t="str">
        <f t="shared" si="3"/>
        <v>+</v>
      </c>
      <c r="X15" s="47" t="str">
        <f t="shared" si="4"/>
        <v>+</v>
      </c>
      <c r="Y15" s="44" t="str">
        <f>IPC!R9</f>
        <v>4M-check</v>
      </c>
      <c r="Z15" s="240">
        <f>IPC!Z9</f>
        <v>20.950000000000003</v>
      </c>
      <c r="AA15" s="44">
        <f>IPC!U9</f>
        <v>1</v>
      </c>
    </row>
    <row r="16" spans="1:27">
      <c r="A16">
        <v>18</v>
      </c>
      <c r="B16" t="s">
        <v>62</v>
      </c>
      <c r="C16">
        <v>0.79</v>
      </c>
      <c r="D16">
        <v>1.1000000000000001</v>
      </c>
      <c r="E16">
        <v>1.67</v>
      </c>
      <c r="F16" s="261">
        <v>1.64</v>
      </c>
      <c r="G16">
        <v>0.88</v>
      </c>
      <c r="H16">
        <v>1.73</v>
      </c>
      <c r="I16">
        <v>2.2999999999999998</v>
      </c>
      <c r="J16" s="267">
        <v>2.56</v>
      </c>
      <c r="K16">
        <v>1.23</v>
      </c>
      <c r="L16">
        <v>1.97</v>
      </c>
      <c r="M16" s="269">
        <v>2.1800000000000002</v>
      </c>
      <c r="N16" s="267">
        <v>2.11</v>
      </c>
      <c r="O16">
        <v>1.19</v>
      </c>
      <c r="P16" s="269">
        <v>1.89</v>
      </c>
      <c r="Q16" s="269">
        <v>1.66</v>
      </c>
      <c r="R16" s="267">
        <v>0.61</v>
      </c>
      <c r="S16">
        <f t="shared" si="0"/>
        <v>25.51</v>
      </c>
      <c r="T16" t="str">
        <f t="shared" si="1"/>
        <v>rotate-34kX128w1</v>
      </c>
      <c r="U16">
        <v>1</v>
      </c>
      <c r="V16" s="47" t="str">
        <f t="shared" si="2"/>
        <v>+</v>
      </c>
      <c r="W16" s="47" t="str">
        <f t="shared" si="3"/>
        <v>+</v>
      </c>
      <c r="X16" s="47" t="str">
        <f t="shared" si="4"/>
        <v>+</v>
      </c>
      <c r="Y16" s="44" t="str">
        <f>IPC!R10</f>
        <v>rotate-34kX128w1</v>
      </c>
      <c r="Z16" s="240">
        <f>IPC!Z10</f>
        <v>25.509999999999998</v>
      </c>
      <c r="AA16" s="44">
        <f>IPC!U10</f>
        <v>18</v>
      </c>
    </row>
    <row r="17" spans="1:27">
      <c r="A17" s="48">
        <v>21</v>
      </c>
      <c r="B17" t="s">
        <v>65</v>
      </c>
      <c r="C17">
        <v>0.37</v>
      </c>
      <c r="D17">
        <v>0.67</v>
      </c>
      <c r="E17">
        <v>1.38</v>
      </c>
      <c r="F17" s="261">
        <v>1.96</v>
      </c>
      <c r="G17">
        <v>0.74</v>
      </c>
      <c r="H17">
        <v>1.39</v>
      </c>
      <c r="I17">
        <v>4.99</v>
      </c>
      <c r="J17" s="267">
        <v>0.64</v>
      </c>
      <c r="K17">
        <v>0.92</v>
      </c>
      <c r="L17">
        <v>2.06</v>
      </c>
      <c r="M17" s="269">
        <v>6.55</v>
      </c>
      <c r="N17" s="267">
        <v>5.56</v>
      </c>
      <c r="O17">
        <v>1.29</v>
      </c>
      <c r="P17" s="269">
        <v>2.38</v>
      </c>
      <c r="Q17" s="269">
        <v>2.77</v>
      </c>
      <c r="R17" s="267">
        <v>0.61</v>
      </c>
      <c r="S17">
        <f t="shared" si="0"/>
        <v>34.28</v>
      </c>
      <c r="T17" t="str">
        <f t="shared" si="1"/>
        <v>rotate-color1Mp</v>
      </c>
      <c r="U17">
        <v>1</v>
      </c>
      <c r="V17" s="47" t="str">
        <f t="shared" si="2"/>
        <v>+</v>
      </c>
      <c r="W17" s="47" t="str">
        <f t="shared" si="3"/>
        <v>+</v>
      </c>
      <c r="X17" s="47" t="str">
        <f t="shared" si="4"/>
        <v>+</v>
      </c>
      <c r="Y17" s="44" t="str">
        <f>IPC!R11</f>
        <v>rotate-color1Mp</v>
      </c>
      <c r="Z17" s="240">
        <f>IPC!Z11</f>
        <v>34.28</v>
      </c>
      <c r="AA17" s="44">
        <f>IPC!U11</f>
        <v>21</v>
      </c>
    </row>
    <row r="18" spans="1:27">
      <c r="A18">
        <v>7</v>
      </c>
      <c r="B18" t="s">
        <v>51</v>
      </c>
      <c r="C18">
        <v>0.39</v>
      </c>
      <c r="D18">
        <v>0.57999999999999996</v>
      </c>
      <c r="E18">
        <v>1.48</v>
      </c>
      <c r="F18" s="261">
        <v>1.8</v>
      </c>
      <c r="G18">
        <v>0.83</v>
      </c>
      <c r="H18">
        <v>0.22</v>
      </c>
      <c r="I18">
        <v>2.94</v>
      </c>
      <c r="J18" s="267">
        <v>2.82</v>
      </c>
      <c r="K18">
        <v>1.57</v>
      </c>
      <c r="L18">
        <v>3.96</v>
      </c>
      <c r="M18" s="269">
        <v>7.41</v>
      </c>
      <c r="N18" s="267">
        <v>0.48</v>
      </c>
      <c r="O18">
        <v>2.17</v>
      </c>
      <c r="P18" s="269">
        <v>8.6999999999999993</v>
      </c>
      <c r="Q18" s="269">
        <v>8.1199999999999992</v>
      </c>
      <c r="R18" s="267">
        <v>1.94</v>
      </c>
      <c r="S18">
        <f t="shared" si="0"/>
        <v>45.409999999999989</v>
      </c>
      <c r="T18" t="str">
        <f t="shared" si="1"/>
        <v>4M-cmykw2-rotatew2</v>
      </c>
      <c r="U18">
        <v>1</v>
      </c>
      <c r="V18" s="47" t="str">
        <f t="shared" si="2"/>
        <v>+</v>
      </c>
      <c r="W18" s="47" t="str">
        <f t="shared" si="3"/>
        <v>+</v>
      </c>
      <c r="X18" s="47" t="str">
        <f t="shared" si="4"/>
        <v>+</v>
      </c>
      <c r="Y18" s="44" t="str">
        <f>IPC!R12</f>
        <v>4M-cmykw2-rotatew2</v>
      </c>
      <c r="Z18" s="240">
        <f>IPC!Z12</f>
        <v>45.409999999999989</v>
      </c>
      <c r="AA18" s="44">
        <f>IPC!U12</f>
        <v>7</v>
      </c>
    </row>
    <row r="19" spans="1:27">
      <c r="A19">
        <v>9</v>
      </c>
      <c r="B19" t="s">
        <v>53</v>
      </c>
      <c r="C19">
        <v>0.32</v>
      </c>
      <c r="D19">
        <v>0.64</v>
      </c>
      <c r="E19">
        <v>1.1100000000000001</v>
      </c>
      <c r="F19" s="261">
        <v>1.23</v>
      </c>
      <c r="G19">
        <v>0.68</v>
      </c>
      <c r="H19">
        <v>1.4</v>
      </c>
      <c r="I19">
        <v>3.26</v>
      </c>
      <c r="J19" s="267">
        <v>1.18</v>
      </c>
      <c r="K19">
        <v>1.47</v>
      </c>
      <c r="L19">
        <v>5.47</v>
      </c>
      <c r="M19" s="269">
        <v>3.06</v>
      </c>
      <c r="N19" s="267">
        <v>5.67</v>
      </c>
      <c r="O19">
        <v>2.4</v>
      </c>
      <c r="P19" s="269">
        <v>3.32</v>
      </c>
      <c r="Q19" s="269">
        <v>4.21</v>
      </c>
      <c r="R19" s="267">
        <v>0.61</v>
      </c>
      <c r="S19">
        <f t="shared" si="0"/>
        <v>36.03</v>
      </c>
      <c r="T19" t="str">
        <f t="shared" si="1"/>
        <v>4M-rotatew2</v>
      </c>
      <c r="U19">
        <v>1</v>
      </c>
      <c r="V19" s="47" t="str">
        <f t="shared" si="2"/>
        <v>+</v>
      </c>
      <c r="W19" s="47" t="str">
        <f t="shared" si="3"/>
        <v>+</v>
      </c>
      <c r="X19" s="47" t="str">
        <f t="shared" si="4"/>
        <v>+</v>
      </c>
      <c r="Y19" s="44" t="str">
        <f>IPC!R13</f>
        <v>4M-rotatew2</v>
      </c>
      <c r="Z19" s="240">
        <f>IPC!Z13</f>
        <v>36.03</v>
      </c>
      <c r="AA19" s="44">
        <f>IPC!U13</f>
        <v>9</v>
      </c>
    </row>
    <row r="20" spans="1:27">
      <c r="A20">
        <v>10</v>
      </c>
      <c r="B20" t="s">
        <v>54</v>
      </c>
      <c r="C20">
        <v>0.76</v>
      </c>
      <c r="D20">
        <v>1.44</v>
      </c>
      <c r="E20">
        <v>0.66</v>
      </c>
      <c r="F20" s="261">
        <v>14.99</v>
      </c>
      <c r="G20">
        <v>0.76</v>
      </c>
      <c r="H20">
        <v>1.44</v>
      </c>
      <c r="I20">
        <v>0.66</v>
      </c>
      <c r="J20" s="267">
        <v>14.99</v>
      </c>
      <c r="K20">
        <v>0.76</v>
      </c>
      <c r="L20">
        <v>1.44</v>
      </c>
      <c r="M20" s="269">
        <v>3.17</v>
      </c>
      <c r="N20" s="267">
        <v>14.54</v>
      </c>
      <c r="O20">
        <v>0.76</v>
      </c>
      <c r="P20" s="269">
        <v>1.44</v>
      </c>
      <c r="Q20" s="269">
        <v>3.17</v>
      </c>
      <c r="R20" s="267">
        <v>14.54</v>
      </c>
      <c r="S20">
        <f t="shared" si="0"/>
        <v>75.52</v>
      </c>
      <c r="T20" t="str">
        <f t="shared" si="1"/>
        <v>4M-tcp-mixed</v>
      </c>
      <c r="U20">
        <v>1</v>
      </c>
      <c r="V20" s="47" t="str">
        <f t="shared" si="2"/>
        <v>+</v>
      </c>
      <c r="W20" s="47" t="str">
        <f t="shared" si="3"/>
        <v>+</v>
      </c>
      <c r="X20" s="47" t="str">
        <f t="shared" si="4"/>
        <v>+</v>
      </c>
      <c r="Y20" s="44" t="str">
        <f>IPC!R14</f>
        <v>4M-tcp-mixed</v>
      </c>
      <c r="Z20" s="240">
        <f>IPC!Z14</f>
        <v>75.52000000000001</v>
      </c>
      <c r="AA20" s="44">
        <f>IPC!U14</f>
        <v>10</v>
      </c>
    </row>
    <row r="21" spans="1:27">
      <c r="A21" s="48">
        <v>16</v>
      </c>
      <c r="B21" t="s">
        <v>60</v>
      </c>
      <c r="C21">
        <v>0.93</v>
      </c>
      <c r="D21">
        <v>1.9</v>
      </c>
      <c r="E21">
        <v>0.47</v>
      </c>
      <c r="F21" s="261">
        <v>7.89</v>
      </c>
      <c r="G21">
        <v>1.1599999999999999</v>
      </c>
      <c r="H21">
        <v>2.4</v>
      </c>
      <c r="I21">
        <v>4.84</v>
      </c>
      <c r="J21" s="267">
        <v>6.9</v>
      </c>
      <c r="K21">
        <v>1.27</v>
      </c>
      <c r="L21">
        <v>2.37</v>
      </c>
      <c r="M21" s="269">
        <v>4.3099999999999996</v>
      </c>
      <c r="N21" s="267">
        <v>5.03</v>
      </c>
      <c r="O21">
        <v>1.26</v>
      </c>
      <c r="P21" s="269">
        <v>0.27</v>
      </c>
      <c r="Q21" s="269">
        <v>2.88</v>
      </c>
      <c r="R21" s="267">
        <v>2.02</v>
      </c>
      <c r="S21">
        <f t="shared" si="0"/>
        <v>45.900000000000013</v>
      </c>
      <c r="T21" t="str">
        <f t="shared" si="1"/>
        <v>md5-4M</v>
      </c>
      <c r="U21">
        <v>1</v>
      </c>
      <c r="V21" s="47" t="str">
        <f t="shared" si="2"/>
        <v>+</v>
      </c>
      <c r="W21" s="47" t="str">
        <f t="shared" si="3"/>
        <v>+</v>
      </c>
      <c r="X21" s="47" t="str">
        <f t="shared" si="4"/>
        <v>+</v>
      </c>
      <c r="Y21" s="44" t="str">
        <f>IPC!R15</f>
        <v>md5-4M</v>
      </c>
      <c r="Z21" s="240">
        <f>IPC!Z15</f>
        <v>45.9</v>
      </c>
      <c r="AA21" s="44">
        <f>IPC!U15</f>
        <v>16</v>
      </c>
    </row>
    <row r="22" spans="1:27">
      <c r="A22" s="266">
        <v>5</v>
      </c>
      <c r="B22" t="s">
        <v>50</v>
      </c>
      <c r="C22">
        <v>0.87</v>
      </c>
      <c r="D22">
        <v>0.9</v>
      </c>
      <c r="E22">
        <v>2.75</v>
      </c>
      <c r="F22" s="261">
        <v>7.54</v>
      </c>
      <c r="G22">
        <v>0.85</v>
      </c>
      <c r="H22">
        <v>2.12</v>
      </c>
      <c r="I22">
        <v>7.69</v>
      </c>
      <c r="J22" s="267">
        <v>8.89</v>
      </c>
      <c r="K22">
        <v>0.24</v>
      </c>
      <c r="L22">
        <v>3.08</v>
      </c>
      <c r="M22" s="269">
        <v>9.34</v>
      </c>
      <c r="N22" s="267">
        <v>5.72</v>
      </c>
      <c r="O22">
        <v>0.84</v>
      </c>
      <c r="P22" s="269">
        <v>0.84</v>
      </c>
      <c r="Q22" s="269">
        <v>0.84</v>
      </c>
      <c r="R22" s="267">
        <v>0.84</v>
      </c>
      <c r="S22">
        <f t="shared" si="0"/>
        <v>53.350000000000009</v>
      </c>
      <c r="T22" t="str">
        <f t="shared" si="1"/>
        <v>4M-check-reassembly-tcp-x264w2</v>
      </c>
      <c r="U22">
        <v>1</v>
      </c>
      <c r="V22" s="47" t="str">
        <f t="shared" si="2"/>
        <v>+</v>
      </c>
      <c r="W22" s="47" t="str">
        <f t="shared" si="3"/>
        <v>+</v>
      </c>
      <c r="X22" s="47" t="str">
        <f t="shared" si="4"/>
        <v>+</v>
      </c>
      <c r="Y22" s="44" t="str">
        <f>IPC!R16</f>
        <v>4M-check-reassembly-tcp-x264w2</v>
      </c>
      <c r="Z22" s="240">
        <f>IPC!Z16</f>
        <v>53.35</v>
      </c>
      <c r="AA22" s="44">
        <f>IPC!U16</f>
        <v>5</v>
      </c>
    </row>
    <row r="23" spans="1:27">
      <c r="A23">
        <v>17</v>
      </c>
      <c r="B23" t="s">
        <v>61</v>
      </c>
      <c r="C23">
        <v>0.77</v>
      </c>
      <c r="D23">
        <v>2.0699999999999998</v>
      </c>
      <c r="E23">
        <v>4.7300000000000004</v>
      </c>
      <c r="F23" s="261">
        <v>9.15</v>
      </c>
      <c r="G23">
        <v>1.1299999999999999</v>
      </c>
      <c r="H23">
        <v>2.39</v>
      </c>
      <c r="I23">
        <v>5.64</v>
      </c>
      <c r="J23" s="267">
        <v>8.32</v>
      </c>
      <c r="K23">
        <v>1.39</v>
      </c>
      <c r="L23">
        <v>2.72</v>
      </c>
      <c r="M23" s="269">
        <v>3.99</v>
      </c>
      <c r="N23" s="267">
        <v>5.26</v>
      </c>
      <c r="O23">
        <v>1.41</v>
      </c>
      <c r="P23" s="269">
        <v>2.04</v>
      </c>
      <c r="Q23" s="269">
        <v>2.0299999999999998</v>
      </c>
      <c r="R23" s="267">
        <v>1.67</v>
      </c>
      <c r="S23">
        <f t="shared" si="0"/>
        <v>54.71</v>
      </c>
      <c r="T23" t="str">
        <f t="shared" si="1"/>
        <v>rgbcmyk-4M</v>
      </c>
      <c r="U23">
        <v>1</v>
      </c>
      <c r="V23" s="47" t="str">
        <f t="shared" si="2"/>
        <v>+</v>
      </c>
      <c r="W23" s="47" t="str">
        <f t="shared" si="3"/>
        <v>+</v>
      </c>
      <c r="X23" s="47" t="str">
        <f t="shared" si="4"/>
        <v>+</v>
      </c>
      <c r="Y23" s="44" t="str">
        <f>IPC!R17</f>
        <v>rgbcmyk-4M</v>
      </c>
      <c r="Z23" s="240">
        <f>IPC!Z17</f>
        <v>54.71</v>
      </c>
      <c r="AA23" s="44">
        <f>IPC!U17</f>
        <v>17</v>
      </c>
    </row>
    <row r="24" spans="1:27">
      <c r="A24">
        <v>13</v>
      </c>
      <c r="B24" t="s">
        <v>57</v>
      </c>
      <c r="C24">
        <v>0.7</v>
      </c>
      <c r="D24">
        <v>1.71</v>
      </c>
      <c r="E24">
        <v>5.56</v>
      </c>
      <c r="F24" s="261">
        <v>16.82</v>
      </c>
      <c r="G24">
        <v>0.99</v>
      </c>
      <c r="H24">
        <v>0.75</v>
      </c>
      <c r="I24">
        <v>0.45</v>
      </c>
      <c r="J24" s="267">
        <v>11.41</v>
      </c>
      <c r="K24">
        <v>0.66</v>
      </c>
      <c r="L24">
        <v>1.71</v>
      </c>
      <c r="M24" s="269">
        <v>7.59</v>
      </c>
      <c r="N24" s="267">
        <v>5.27</v>
      </c>
      <c r="O24">
        <v>3.92</v>
      </c>
      <c r="P24" s="269">
        <v>8.91</v>
      </c>
      <c r="Q24" s="269">
        <v>5.81</v>
      </c>
      <c r="R24" s="267">
        <v>4.22</v>
      </c>
      <c r="S24">
        <f t="shared" si="0"/>
        <v>76.47999999999999</v>
      </c>
      <c r="T24" t="str">
        <f t="shared" si="1"/>
        <v>iDCT-4M</v>
      </c>
      <c r="U24">
        <v>1</v>
      </c>
      <c r="V24" s="47" t="str">
        <f t="shared" si="2"/>
        <v>+</v>
      </c>
      <c r="W24" s="47" t="str">
        <f t="shared" si="3"/>
        <v>+</v>
      </c>
      <c r="X24" s="47" t="str">
        <f t="shared" si="4"/>
        <v>+</v>
      </c>
      <c r="Y24" s="44" t="str">
        <f>IPC!R18</f>
        <v>iDCT-4M</v>
      </c>
      <c r="Z24" s="240">
        <f>IPC!Z18</f>
        <v>76.48</v>
      </c>
      <c r="AA24" s="44">
        <f>IPC!U18</f>
        <v>13</v>
      </c>
    </row>
    <row r="25" spans="1:27">
      <c r="A25" s="48">
        <v>11</v>
      </c>
      <c r="B25" t="s">
        <v>55</v>
      </c>
      <c r="C25">
        <v>0.89</v>
      </c>
      <c r="D25">
        <v>3.04</v>
      </c>
      <c r="E25">
        <v>10.119999999999999</v>
      </c>
      <c r="F25" s="261">
        <v>11.66</v>
      </c>
      <c r="G25">
        <v>2.5499999999999998</v>
      </c>
      <c r="H25">
        <v>8.81</v>
      </c>
      <c r="I25">
        <v>13.72</v>
      </c>
      <c r="J25" s="267">
        <v>5.0999999999999996</v>
      </c>
      <c r="K25">
        <v>3.66</v>
      </c>
      <c r="L25">
        <v>11.15</v>
      </c>
      <c r="M25" s="269">
        <v>8.9700000000000006</v>
      </c>
      <c r="N25" s="267">
        <v>4.1500000000000004</v>
      </c>
      <c r="O25">
        <v>3.66</v>
      </c>
      <c r="P25" s="269">
        <v>11.15</v>
      </c>
      <c r="Q25" s="269">
        <v>8.9700000000000006</v>
      </c>
      <c r="R25" s="267">
        <v>4.1500000000000004</v>
      </c>
      <c r="S25">
        <f t="shared" si="0"/>
        <v>111.75000000000001</v>
      </c>
      <c r="T25" t="str">
        <f t="shared" si="1"/>
        <v>4M-x264w2</v>
      </c>
      <c r="U25">
        <v>1</v>
      </c>
      <c r="V25" s="47" t="str">
        <f t="shared" si="2"/>
        <v>+</v>
      </c>
      <c r="W25" s="47" t="str">
        <f t="shared" si="3"/>
        <v>+</v>
      </c>
      <c r="X25" s="47" t="str">
        <f t="shared" si="4"/>
        <v>+</v>
      </c>
      <c r="Y25" s="44" t="str">
        <f>IPC!R19</f>
        <v>4M-x264w2</v>
      </c>
      <c r="Z25" s="240">
        <f>IPC!Z19</f>
        <v>111.75</v>
      </c>
      <c r="AA25" s="44">
        <f>IPC!U19</f>
        <v>11</v>
      </c>
    </row>
    <row r="26" spans="1:27">
      <c r="A26" s="79">
        <v>12</v>
      </c>
      <c r="B26" s="79" t="s">
        <v>56</v>
      </c>
      <c r="C26" s="79">
        <v>0.42</v>
      </c>
      <c r="D26" s="79">
        <v>0.44</v>
      </c>
      <c r="E26" s="79">
        <v>0.44</v>
      </c>
      <c r="F26" s="262">
        <v>0.52</v>
      </c>
      <c r="G26" s="79">
        <v>0.42</v>
      </c>
      <c r="H26" s="79">
        <v>0.44</v>
      </c>
      <c r="I26" s="79">
        <v>0.44</v>
      </c>
      <c r="J26" s="268">
        <v>0.52</v>
      </c>
      <c r="K26" s="79">
        <v>0.42</v>
      </c>
      <c r="L26" s="79">
        <v>0.44</v>
      </c>
      <c r="M26" s="270">
        <v>0.43</v>
      </c>
      <c r="N26" s="268">
        <v>0.53</v>
      </c>
      <c r="O26" s="79">
        <v>0.42</v>
      </c>
      <c r="P26" s="270">
        <v>0.44</v>
      </c>
      <c r="Q26" s="270">
        <v>0.43</v>
      </c>
      <c r="R26" s="268">
        <v>0.53</v>
      </c>
      <c r="S26" s="79">
        <f>SUM(C26:R26)</f>
        <v>7.2800000000000011</v>
      </c>
      <c r="T26" s="79" t="str">
        <f t="shared" si="1"/>
        <v>empty-wld</v>
      </c>
      <c r="U26" s="79">
        <v>17</v>
      </c>
      <c r="V26" s="263" t="str">
        <f t="shared" si="2"/>
        <v>+</v>
      </c>
      <c r="W26" s="263" t="str">
        <f t="shared" si="3"/>
        <v>+</v>
      </c>
      <c r="X26" s="263" t="str">
        <f t="shared" si="4"/>
        <v>+</v>
      </c>
      <c r="Y26" s="264" t="str">
        <f>IPC!R20</f>
        <v>empty-wld</v>
      </c>
      <c r="Z26" s="264">
        <f>IPC!Z20</f>
        <v>7.2799999999999994</v>
      </c>
      <c r="AA26" s="264">
        <f>IPC!U20</f>
        <v>12</v>
      </c>
    </row>
    <row r="27" spans="1:27">
      <c r="A27" s="79">
        <v>14</v>
      </c>
      <c r="B27" s="79" t="s">
        <v>58</v>
      </c>
      <c r="C27" s="79">
        <v>0.53</v>
      </c>
      <c r="D27" s="79">
        <v>0.79</v>
      </c>
      <c r="E27" s="79">
        <v>1.6</v>
      </c>
      <c r="F27" s="262">
        <v>3.17</v>
      </c>
      <c r="G27" s="79">
        <v>0.64</v>
      </c>
      <c r="H27" s="79">
        <v>0.83</v>
      </c>
      <c r="I27" s="79">
        <v>1.38</v>
      </c>
      <c r="J27" s="268">
        <v>0.26</v>
      </c>
      <c r="K27" s="79">
        <v>1.22</v>
      </c>
      <c r="L27" s="79">
        <v>1.1200000000000001</v>
      </c>
      <c r="M27" s="270">
        <v>0.19</v>
      </c>
      <c r="N27" s="268">
        <v>1.75</v>
      </c>
      <c r="O27" s="79">
        <v>0.92</v>
      </c>
      <c r="P27" s="270">
        <v>1.36</v>
      </c>
      <c r="Q27" s="270">
        <v>1.26</v>
      </c>
      <c r="R27" s="268">
        <v>0.94</v>
      </c>
      <c r="S27" s="79">
        <f t="shared" ref="S27:S31" si="5">SUM(C27:R27)</f>
        <v>17.96</v>
      </c>
      <c r="T27" s="79" t="str">
        <f t="shared" si="1"/>
        <v>ippktcheck-4M</v>
      </c>
      <c r="U27" s="79">
        <v>18</v>
      </c>
      <c r="V27" s="263" t="str">
        <f t="shared" si="2"/>
        <v>+</v>
      </c>
      <c r="W27" s="263" t="str">
        <f t="shared" si="3"/>
        <v>+</v>
      </c>
      <c r="X27" s="263" t="str">
        <f t="shared" si="4"/>
        <v>+</v>
      </c>
      <c r="Y27" s="264" t="str">
        <f>IPC!R21</f>
        <v>ippktcheck-4M</v>
      </c>
      <c r="Z27" s="264">
        <f>IPC!Z21</f>
        <v>17.96</v>
      </c>
      <c r="AA27" s="264">
        <f>IPC!U21</f>
        <v>14</v>
      </c>
    </row>
    <row r="28" spans="1:27">
      <c r="A28" s="79">
        <v>20</v>
      </c>
      <c r="B28" s="79" t="s">
        <v>64</v>
      </c>
      <c r="C28" s="79">
        <v>0.31</v>
      </c>
      <c r="D28" s="79">
        <v>0.65</v>
      </c>
      <c r="E28" s="79">
        <v>1.1100000000000001</v>
      </c>
      <c r="F28" s="262">
        <v>1.42</v>
      </c>
      <c r="G28" s="79">
        <v>0.63</v>
      </c>
      <c r="H28" s="79">
        <v>1.1200000000000001</v>
      </c>
      <c r="I28" s="79">
        <v>2.08</v>
      </c>
      <c r="J28" s="268">
        <v>0.37</v>
      </c>
      <c r="K28" s="79">
        <v>0.8</v>
      </c>
      <c r="L28" s="79">
        <v>4.82</v>
      </c>
      <c r="M28" s="270">
        <v>2.41</v>
      </c>
      <c r="N28" s="268">
        <v>8.4600000000000009</v>
      </c>
      <c r="O28" s="79">
        <v>1.1200000000000001</v>
      </c>
      <c r="P28" s="270">
        <v>2.4300000000000002</v>
      </c>
      <c r="Q28" s="270">
        <v>2.3199999999999998</v>
      </c>
      <c r="R28" s="268">
        <v>0.61</v>
      </c>
      <c r="S28" s="79">
        <f t="shared" si="5"/>
        <v>30.66</v>
      </c>
      <c r="T28" s="79" t="str">
        <f t="shared" si="1"/>
        <v>rotate-4Ms64</v>
      </c>
      <c r="U28" s="79">
        <v>19</v>
      </c>
      <c r="V28" s="263" t="str">
        <f t="shared" si="2"/>
        <v>+</v>
      </c>
      <c r="W28" s="263" t="str">
        <f t="shared" si="3"/>
        <v>+</v>
      </c>
      <c r="X28" s="263" t="str">
        <f t="shared" si="4"/>
        <v>+</v>
      </c>
      <c r="Y28" s="264" t="str">
        <f>IPC!R22</f>
        <v>rotate-4Ms64</v>
      </c>
      <c r="Z28" s="264">
        <f>IPC!Z22</f>
        <v>30.66</v>
      </c>
      <c r="AA28" s="264">
        <f>IPC!U22</f>
        <v>20</v>
      </c>
    </row>
    <row r="29" spans="1:27">
      <c r="A29" s="79">
        <v>19</v>
      </c>
      <c r="B29" s="79" t="s">
        <v>63</v>
      </c>
      <c r="C29" s="79">
        <v>0.31</v>
      </c>
      <c r="D29" s="79">
        <v>0.64</v>
      </c>
      <c r="E29" s="79">
        <v>1.1100000000000001</v>
      </c>
      <c r="F29" s="262">
        <v>1.24</v>
      </c>
      <c r="G29" s="79">
        <v>0.67</v>
      </c>
      <c r="H29" s="79">
        <v>0.93</v>
      </c>
      <c r="I29" s="79">
        <v>3</v>
      </c>
      <c r="J29" s="268">
        <v>0.46</v>
      </c>
      <c r="K29" s="79">
        <v>1.4</v>
      </c>
      <c r="L29" s="79">
        <v>4.62</v>
      </c>
      <c r="M29" s="270">
        <v>4.91</v>
      </c>
      <c r="N29" s="268">
        <v>6.35</v>
      </c>
      <c r="O29" s="79">
        <v>2.46</v>
      </c>
      <c r="P29" s="270">
        <v>0.52</v>
      </c>
      <c r="Q29" s="270">
        <v>4.21</v>
      </c>
      <c r="R29" s="268">
        <v>0.59</v>
      </c>
      <c r="S29" s="79">
        <f t="shared" si="5"/>
        <v>33.42</v>
      </c>
      <c r="T29" s="79" t="str">
        <f t="shared" si="1"/>
        <v>rotate-4Ms1</v>
      </c>
      <c r="U29" s="79">
        <v>20</v>
      </c>
      <c r="V29" s="263" t="str">
        <f t="shared" si="2"/>
        <v>+</v>
      </c>
      <c r="W29" s="263" t="str">
        <f t="shared" si="3"/>
        <v>+</v>
      </c>
      <c r="X29" s="263" t="str">
        <f t="shared" si="4"/>
        <v>+</v>
      </c>
      <c r="Y29" s="264" t="str">
        <f>IPC!R23</f>
        <v>rotate-4Ms1</v>
      </c>
      <c r="Z29" s="264">
        <f>IPC!Z23</f>
        <v>33.42</v>
      </c>
      <c r="AA29" s="264">
        <f>IPC!U23</f>
        <v>19</v>
      </c>
    </row>
    <row r="30" spans="1:27">
      <c r="A30" s="79">
        <v>6</v>
      </c>
      <c r="B30" s="79" t="s">
        <v>49</v>
      </c>
      <c r="C30" s="79">
        <v>0.77</v>
      </c>
      <c r="D30" s="79">
        <v>1.65</v>
      </c>
      <c r="E30" s="79">
        <v>6.14</v>
      </c>
      <c r="F30" s="262">
        <v>9.15</v>
      </c>
      <c r="G30" s="79">
        <v>1.1399999999999999</v>
      </c>
      <c r="H30" s="79">
        <v>2.39</v>
      </c>
      <c r="I30" s="79">
        <v>5.23</v>
      </c>
      <c r="J30" s="268">
        <v>8.09</v>
      </c>
      <c r="K30" s="79">
        <v>1.39</v>
      </c>
      <c r="L30" s="79">
        <v>2.69</v>
      </c>
      <c r="M30" s="270">
        <v>3.71</v>
      </c>
      <c r="N30" s="268">
        <v>5.5</v>
      </c>
      <c r="O30" s="79">
        <v>1.39</v>
      </c>
      <c r="P30" s="270">
        <v>1.96</v>
      </c>
      <c r="Q30" s="270">
        <v>2.13</v>
      </c>
      <c r="R30" s="268">
        <v>1.76</v>
      </c>
      <c r="S30" s="79">
        <f t="shared" si="5"/>
        <v>55.09</v>
      </c>
      <c r="T30" s="79" t="str">
        <f t="shared" si="1"/>
        <v>4M-cmykw2</v>
      </c>
      <c r="U30" s="79">
        <v>21</v>
      </c>
      <c r="V30" s="263" t="str">
        <f t="shared" si="2"/>
        <v>+</v>
      </c>
      <c r="W30" s="263" t="str">
        <f t="shared" si="3"/>
        <v>+</v>
      </c>
      <c r="X30" s="263" t="str">
        <f t="shared" si="4"/>
        <v>+</v>
      </c>
      <c r="Y30" s="264" t="str">
        <f>IPC!R24</f>
        <v>4M-cmykw2</v>
      </c>
      <c r="Z30" s="264">
        <f>IPC!Z24</f>
        <v>55.089999999999996</v>
      </c>
      <c r="AA30" s="264">
        <f>IPC!U24</f>
        <v>6</v>
      </c>
    </row>
    <row r="31" spans="1:27">
      <c r="A31" s="79">
        <v>22</v>
      </c>
      <c r="B31" s="79" t="s">
        <v>66</v>
      </c>
      <c r="C31" s="79">
        <v>0.9</v>
      </c>
      <c r="D31" s="79">
        <v>3.07</v>
      </c>
      <c r="E31" s="79">
        <v>10.199999999999999</v>
      </c>
      <c r="F31" s="262">
        <v>11.71</v>
      </c>
      <c r="G31" s="79">
        <v>2.58</v>
      </c>
      <c r="H31" s="79">
        <v>8.8000000000000007</v>
      </c>
      <c r="I31" s="79">
        <v>13.32</v>
      </c>
      <c r="J31" s="268">
        <v>5.05</v>
      </c>
      <c r="K31" s="79">
        <v>3.75</v>
      </c>
      <c r="L31" s="79">
        <v>11.9</v>
      </c>
      <c r="M31" s="270">
        <v>9.1999999999999993</v>
      </c>
      <c r="N31" s="268">
        <v>4.2300000000000004</v>
      </c>
      <c r="O31" s="79">
        <v>3.75</v>
      </c>
      <c r="P31" s="270">
        <v>11.9</v>
      </c>
      <c r="Q31" s="270">
        <v>9.1999999999999993</v>
      </c>
      <c r="R31" s="268">
        <v>4.2300000000000004</v>
      </c>
      <c r="S31" s="79">
        <f t="shared" si="5"/>
        <v>113.79000000000002</v>
      </c>
      <c r="T31" s="79" t="str">
        <f t="shared" si="1"/>
        <v>x264-4Mq</v>
      </c>
      <c r="U31" s="79">
        <v>22</v>
      </c>
      <c r="V31" s="263" t="str">
        <f t="shared" si="2"/>
        <v>+</v>
      </c>
      <c r="W31" s="263" t="str">
        <f t="shared" si="3"/>
        <v>+</v>
      </c>
      <c r="X31" s="263" t="str">
        <f t="shared" si="4"/>
        <v>+</v>
      </c>
      <c r="Y31" s="264" t="str">
        <f>IPC!R25</f>
        <v>x264-4Mq</v>
      </c>
      <c r="Z31" s="264">
        <f>IPC!Z25</f>
        <v>113.79</v>
      </c>
      <c r="AA31" s="264">
        <f>IPC!U25</f>
        <v>22</v>
      </c>
    </row>
    <row r="32" spans="1:27">
      <c r="Y32" s="44"/>
      <c r="Z32" s="44"/>
    </row>
    <row r="33" spans="2:26">
      <c r="Y33" s="44"/>
      <c r="Z33" s="44"/>
    </row>
    <row r="34" spans="2:26">
      <c r="B34" s="265" t="s">
        <v>108</v>
      </c>
      <c r="Y34" s="44"/>
      <c r="Z34" s="44"/>
    </row>
    <row r="35" spans="2:26">
      <c r="Y35" s="44"/>
      <c r="Z35" s="44"/>
    </row>
    <row r="36" spans="2:26">
      <c r="Y36" s="44"/>
      <c r="Z36" s="44"/>
    </row>
    <row r="37" spans="2:26">
      <c r="Y37" s="44"/>
      <c r="Z37" s="44"/>
    </row>
    <row r="38" spans="2:26">
      <c r="Y38" s="44"/>
      <c r="Z38" s="44"/>
    </row>
    <row r="39" spans="2:26">
      <c r="Y39" s="44"/>
      <c r="Z39" s="44"/>
    </row>
    <row r="40" spans="2:26">
      <c r="Y40" s="44"/>
      <c r="Z40" s="44"/>
    </row>
    <row r="41" spans="2:26">
      <c r="Y41" s="44"/>
      <c r="Z41" s="44"/>
    </row>
    <row r="42" spans="2:26">
      <c r="Y42" s="44"/>
      <c r="Z42" s="44"/>
    </row>
  </sheetData>
  <sortState ref="A7:S22">
    <sortCondition ref="S7:S2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Introduction</vt:lpstr>
      <vt:lpstr>IPC</vt:lpstr>
      <vt:lpstr>BW</vt:lpstr>
      <vt:lpstr>miss</vt:lpstr>
      <vt:lpstr>BW conversion</vt:lpstr>
      <vt:lpstr>All cases #1-22</vt:lpstr>
      <vt:lpstr>IPC_w</vt:lpstr>
      <vt:lpstr>BW_w</vt:lpstr>
      <vt:lpstr>miss_w</vt:lpstr>
      <vt:lpstr>IPC_c</vt:lpstr>
      <vt:lpstr>BW_c</vt:lpstr>
      <vt:lpstr>miss_c</vt:lpstr>
      <vt:lpstr>IPC_w_scale</vt:lpstr>
      <vt:lpstr>ipc_c_scale</vt:lpstr>
      <vt:lpstr>BW_w_scale</vt:lpstr>
      <vt:lpstr>BW_c_scale</vt:lpstr>
      <vt:lpstr>name check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Chao Chen</dc:creator>
  <cp:lastModifiedBy>Lynn</cp:lastModifiedBy>
  <cp:revision>1</cp:revision>
  <cp:lastPrinted>2013-04-19T13:18:25Z</cp:lastPrinted>
  <dcterms:created xsi:type="dcterms:W3CDTF">2013-04-01T10:40:52Z</dcterms:created>
  <dcterms:modified xsi:type="dcterms:W3CDTF">2013-10-11T20:18:50Z</dcterms:modified>
</cp:coreProperties>
</file>